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05" tabRatio="597" activeTab="3"/>
  </bookViews>
  <sheets>
    <sheet name="МЕНЮ сокращ 21 день" sheetId="9" r:id="rId1"/>
    <sheet name="младшие 21д" sheetId="10" r:id="rId2"/>
    <sheet name="старшие 21д" sheetId="12" r:id="rId3"/>
    <sheet name="ЛТО 18 дн" sheetId="16" r:id="rId4"/>
  </sheets>
  <definedNames>
    <definedName name="_xlnm._FilterDatabase" localSheetId="1" hidden="1">'младшие 21д'!$A$1:$P$1395</definedName>
  </definedNames>
  <calcPr calcId="162913" refMode="R1C1"/>
</workbook>
</file>

<file path=xl/calcChain.xml><?xml version="1.0" encoding="utf-8"?>
<calcChain xmlns="http://schemas.openxmlformats.org/spreadsheetml/2006/main">
  <c r="O474" i="16" l="1"/>
  <c r="N474" i="16"/>
  <c r="M474" i="16"/>
  <c r="L474" i="16"/>
  <c r="K474" i="16"/>
  <c r="J474" i="16"/>
  <c r="I474" i="16"/>
  <c r="H474" i="16"/>
  <c r="G474" i="16"/>
  <c r="Q474" i="16" s="1"/>
  <c r="F474" i="16"/>
  <c r="E474" i="16"/>
  <c r="D474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C465" i="16"/>
  <c r="C475" i="16" s="1"/>
  <c r="O461" i="16"/>
  <c r="N461" i="16"/>
  <c r="M461" i="16"/>
  <c r="L461" i="16"/>
  <c r="K461" i="16"/>
  <c r="J461" i="16"/>
  <c r="I461" i="16"/>
  <c r="H461" i="16"/>
  <c r="H466" i="16" s="1"/>
  <c r="G461" i="16"/>
  <c r="F461" i="16"/>
  <c r="E461" i="16"/>
  <c r="D461" i="16"/>
  <c r="O448" i="16"/>
  <c r="N448" i="16"/>
  <c r="M448" i="16"/>
  <c r="L448" i="16"/>
  <c r="K448" i="16"/>
  <c r="J448" i="16"/>
  <c r="I448" i="16"/>
  <c r="H448" i="16"/>
  <c r="G448" i="16"/>
  <c r="Q448" i="16" s="1"/>
  <c r="F448" i="16"/>
  <c r="E448" i="16"/>
  <c r="D44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C438" i="16"/>
  <c r="C439" i="16" s="1"/>
  <c r="O435" i="16"/>
  <c r="N435" i="16"/>
  <c r="M435" i="16"/>
  <c r="M439" i="16" s="1"/>
  <c r="L435" i="16"/>
  <c r="K435" i="16"/>
  <c r="K439" i="16" s="1"/>
  <c r="J435" i="16"/>
  <c r="I435" i="16"/>
  <c r="H435" i="16"/>
  <c r="G435" i="16"/>
  <c r="F435" i="16"/>
  <c r="E435" i="16"/>
  <c r="D435" i="16"/>
  <c r="O421" i="16"/>
  <c r="N421" i="16"/>
  <c r="M421" i="16"/>
  <c r="L421" i="16"/>
  <c r="K421" i="16"/>
  <c r="J421" i="16"/>
  <c r="I421" i="16"/>
  <c r="H421" i="16"/>
  <c r="G421" i="16"/>
  <c r="Q421" i="16" s="1"/>
  <c r="F421" i="16"/>
  <c r="E421" i="16"/>
  <c r="D42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C411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O394" i="16"/>
  <c r="N394" i="16"/>
  <c r="M394" i="16"/>
  <c r="L394" i="16"/>
  <c r="K394" i="16"/>
  <c r="J394" i="16"/>
  <c r="I394" i="16"/>
  <c r="H394" i="16"/>
  <c r="G394" i="16"/>
  <c r="Q394" i="16" s="1"/>
  <c r="F394" i="16"/>
  <c r="E394" i="16"/>
  <c r="D394" i="16"/>
  <c r="P385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C384" i="16"/>
  <c r="C395" i="16" s="1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O367" i="16"/>
  <c r="N367" i="16"/>
  <c r="M367" i="16"/>
  <c r="L367" i="16"/>
  <c r="K367" i="16"/>
  <c r="J367" i="16"/>
  <c r="I367" i="16"/>
  <c r="H367" i="16"/>
  <c r="G367" i="16"/>
  <c r="Q367" i="16" s="1"/>
  <c r="F367" i="16"/>
  <c r="E367" i="16"/>
  <c r="D367" i="16"/>
  <c r="O357" i="16"/>
  <c r="N357" i="16"/>
  <c r="M357" i="16"/>
  <c r="L357" i="16"/>
  <c r="K357" i="16"/>
  <c r="J357" i="16"/>
  <c r="I357" i="16"/>
  <c r="I358" i="16" s="1"/>
  <c r="H357" i="16"/>
  <c r="G357" i="16"/>
  <c r="F357" i="16"/>
  <c r="E357" i="16"/>
  <c r="E358" i="16" s="1"/>
  <c r="D357" i="16"/>
  <c r="C357" i="16"/>
  <c r="C368" i="16" s="1"/>
  <c r="O354" i="16"/>
  <c r="N354" i="16"/>
  <c r="M354" i="16"/>
  <c r="L354" i="16"/>
  <c r="L358" i="16" s="1"/>
  <c r="K354" i="16"/>
  <c r="J354" i="16"/>
  <c r="I354" i="16"/>
  <c r="I368" i="16" s="1"/>
  <c r="H354" i="16"/>
  <c r="H358" i="16" s="1"/>
  <c r="G354" i="16"/>
  <c r="F354" i="16"/>
  <c r="E354" i="16"/>
  <c r="D354" i="16"/>
  <c r="D358" i="16" s="1"/>
  <c r="O340" i="16"/>
  <c r="N340" i="16"/>
  <c r="M340" i="16"/>
  <c r="L340" i="16"/>
  <c r="K340" i="16"/>
  <c r="J340" i="16"/>
  <c r="I340" i="16"/>
  <c r="H340" i="16"/>
  <c r="G340" i="16"/>
  <c r="Q340" i="16" s="1"/>
  <c r="F340" i="16"/>
  <c r="E340" i="16"/>
  <c r="D340" i="16"/>
  <c r="O330" i="16"/>
  <c r="N330" i="16"/>
  <c r="N331" i="16" s="1"/>
  <c r="M330" i="16"/>
  <c r="L330" i="16"/>
  <c r="K330" i="16"/>
  <c r="J330" i="16"/>
  <c r="I330" i="16"/>
  <c r="H330" i="16"/>
  <c r="G330" i="16"/>
  <c r="F330" i="16"/>
  <c r="F331" i="16" s="1"/>
  <c r="E330" i="16"/>
  <c r="D330" i="16"/>
  <c r="C330" i="16"/>
  <c r="C331" i="16" s="1"/>
  <c r="O327" i="16"/>
  <c r="N327" i="16"/>
  <c r="M327" i="16"/>
  <c r="L327" i="16"/>
  <c r="K327" i="16"/>
  <c r="J327" i="16"/>
  <c r="I327" i="16"/>
  <c r="H327" i="16"/>
  <c r="H331" i="16" s="1"/>
  <c r="G327" i="16"/>
  <c r="F327" i="16"/>
  <c r="E327" i="16"/>
  <c r="D327" i="16"/>
  <c r="O314" i="16"/>
  <c r="N314" i="16"/>
  <c r="M314" i="16"/>
  <c r="L314" i="16"/>
  <c r="K314" i="16"/>
  <c r="J314" i="16"/>
  <c r="I314" i="16"/>
  <c r="H314" i="16"/>
  <c r="G314" i="16"/>
  <c r="Q314" i="16" s="1"/>
  <c r="F314" i="16"/>
  <c r="E314" i="16"/>
  <c r="D31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C304" i="16"/>
  <c r="C315" i="16" s="1"/>
  <c r="O301" i="16"/>
  <c r="N301" i="16"/>
  <c r="N305" i="16" s="1"/>
  <c r="M301" i="16"/>
  <c r="L301" i="16"/>
  <c r="K301" i="16"/>
  <c r="J301" i="16"/>
  <c r="I301" i="16"/>
  <c r="H301" i="16"/>
  <c r="G301" i="16"/>
  <c r="F301" i="16"/>
  <c r="F305" i="16" s="1"/>
  <c r="E301" i="16"/>
  <c r="D301" i="16"/>
  <c r="O287" i="16"/>
  <c r="N287" i="16"/>
  <c r="M287" i="16"/>
  <c r="L287" i="16"/>
  <c r="K287" i="16"/>
  <c r="J287" i="16"/>
  <c r="I287" i="16"/>
  <c r="H287" i="16"/>
  <c r="G287" i="16"/>
  <c r="Q287" i="16" s="1"/>
  <c r="F287" i="16"/>
  <c r="E287" i="16"/>
  <c r="D28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C277" i="16"/>
  <c r="C288" i="16" s="1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O261" i="16"/>
  <c r="N261" i="16"/>
  <c r="M261" i="16"/>
  <c r="L261" i="16"/>
  <c r="K261" i="16"/>
  <c r="J261" i="16"/>
  <c r="I261" i="16"/>
  <c r="H261" i="16"/>
  <c r="G261" i="16"/>
  <c r="Q261" i="16" s="1"/>
  <c r="F261" i="16"/>
  <c r="E261" i="16"/>
  <c r="D261" i="16"/>
  <c r="P252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C251" i="16"/>
  <c r="C262" i="16" s="1"/>
  <c r="O248" i="16"/>
  <c r="N248" i="16"/>
  <c r="M248" i="16"/>
  <c r="L248" i="16"/>
  <c r="K248" i="16"/>
  <c r="J248" i="16"/>
  <c r="I248" i="16"/>
  <c r="H248" i="16"/>
  <c r="H262" i="16" s="1"/>
  <c r="G248" i="16"/>
  <c r="G262" i="16" s="1"/>
  <c r="Q262" i="16" s="1"/>
  <c r="F248" i="16"/>
  <c r="E248" i="16"/>
  <c r="D248" i="16"/>
  <c r="J236" i="16"/>
  <c r="O235" i="16"/>
  <c r="N235" i="16"/>
  <c r="M235" i="16"/>
  <c r="L235" i="16"/>
  <c r="K235" i="16"/>
  <c r="J235" i="16"/>
  <c r="I235" i="16"/>
  <c r="H235" i="16"/>
  <c r="G235" i="16"/>
  <c r="Q235" i="16" s="1"/>
  <c r="F235" i="16"/>
  <c r="E235" i="16"/>
  <c r="D235" i="16"/>
  <c r="G225" i="16"/>
  <c r="F225" i="16"/>
  <c r="E225" i="16"/>
  <c r="D225" i="16"/>
  <c r="C225" i="16"/>
  <c r="C226" i="16" s="1"/>
  <c r="O222" i="16"/>
  <c r="O226" i="16" s="1"/>
  <c r="N222" i="16"/>
  <c r="N236" i="16" s="1"/>
  <c r="M222" i="16"/>
  <c r="M226" i="16" s="1"/>
  <c r="L222" i="16"/>
  <c r="K222" i="16"/>
  <c r="K226" i="16" s="1"/>
  <c r="J222" i="16"/>
  <c r="J226" i="16" s="1"/>
  <c r="I222" i="16"/>
  <c r="I226" i="16" s="1"/>
  <c r="H222" i="16"/>
  <c r="G222" i="16"/>
  <c r="F222" i="16"/>
  <c r="F226" i="16" s="1"/>
  <c r="E222" i="16"/>
  <c r="D222" i="16"/>
  <c r="O208" i="16"/>
  <c r="N208" i="16"/>
  <c r="M208" i="16"/>
  <c r="L208" i="16"/>
  <c r="K208" i="16"/>
  <c r="J208" i="16"/>
  <c r="I208" i="16"/>
  <c r="H208" i="16"/>
  <c r="G208" i="16"/>
  <c r="Q208" i="16" s="1"/>
  <c r="F208" i="16"/>
  <c r="E208" i="16"/>
  <c r="D208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C199" i="16"/>
  <c r="C209" i="16" s="1"/>
  <c r="O196" i="16"/>
  <c r="O209" i="16" s="1"/>
  <c r="N196" i="16"/>
  <c r="M196" i="16"/>
  <c r="L196" i="16"/>
  <c r="L200" i="16" s="1"/>
  <c r="K196" i="16"/>
  <c r="K209" i="16" s="1"/>
  <c r="J196" i="16"/>
  <c r="I196" i="16"/>
  <c r="H196" i="16"/>
  <c r="H209" i="16" s="1"/>
  <c r="G196" i="16"/>
  <c r="G209" i="16" s="1"/>
  <c r="Q209" i="16" s="1"/>
  <c r="F196" i="16"/>
  <c r="E196" i="16"/>
  <c r="D196" i="16"/>
  <c r="D200" i="16" s="1"/>
  <c r="O182" i="16"/>
  <c r="N182" i="16"/>
  <c r="M182" i="16"/>
  <c r="L182" i="16"/>
  <c r="K182" i="16"/>
  <c r="J182" i="16"/>
  <c r="I182" i="16"/>
  <c r="H182" i="16"/>
  <c r="G182" i="16"/>
  <c r="Q182" i="16" s="1"/>
  <c r="F182" i="16"/>
  <c r="E182" i="16"/>
  <c r="D182" i="16"/>
  <c r="N173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C172" i="16"/>
  <c r="C173" i="16" s="1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C157" i="16"/>
  <c r="O156" i="16"/>
  <c r="N156" i="16"/>
  <c r="M156" i="16"/>
  <c r="L156" i="16"/>
  <c r="K156" i="16"/>
  <c r="J156" i="16"/>
  <c r="I156" i="16"/>
  <c r="H156" i="16"/>
  <c r="G156" i="16"/>
  <c r="Q156" i="16" s="1"/>
  <c r="F156" i="16"/>
  <c r="E156" i="16"/>
  <c r="D156" i="16"/>
  <c r="C148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O144" i="16"/>
  <c r="N144" i="16"/>
  <c r="M144" i="16"/>
  <c r="M148" i="16" s="1"/>
  <c r="L144" i="16"/>
  <c r="K144" i="16"/>
  <c r="J144" i="16"/>
  <c r="I144" i="16"/>
  <c r="I148" i="16" s="1"/>
  <c r="H144" i="16"/>
  <c r="H148" i="16" s="1"/>
  <c r="G144" i="16"/>
  <c r="F144" i="16"/>
  <c r="E144" i="16"/>
  <c r="E148" i="16" s="1"/>
  <c r="D144" i="16"/>
  <c r="D148" i="16" s="1"/>
  <c r="J131" i="16"/>
  <c r="C131" i="16"/>
  <c r="O130" i="16"/>
  <c r="N130" i="16"/>
  <c r="M130" i="16"/>
  <c r="L130" i="16"/>
  <c r="K130" i="16"/>
  <c r="J130" i="16"/>
  <c r="I130" i="16"/>
  <c r="H130" i="16"/>
  <c r="G130" i="16"/>
  <c r="Q130" i="16" s="1"/>
  <c r="F130" i="16"/>
  <c r="E130" i="16"/>
  <c r="D130" i="16"/>
  <c r="C121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O117" i="16"/>
  <c r="N117" i="16"/>
  <c r="N121" i="16" s="1"/>
  <c r="M117" i="16"/>
  <c r="L117" i="16"/>
  <c r="L131" i="16" s="1"/>
  <c r="K117" i="16"/>
  <c r="J117" i="16"/>
  <c r="J121" i="16" s="1"/>
  <c r="I117" i="16"/>
  <c r="H117" i="16"/>
  <c r="H131" i="16" s="1"/>
  <c r="G117" i="16"/>
  <c r="F117" i="16"/>
  <c r="F121" i="16" s="1"/>
  <c r="E117" i="16"/>
  <c r="D117" i="16"/>
  <c r="D131" i="16" s="1"/>
  <c r="C105" i="16"/>
  <c r="O104" i="16"/>
  <c r="N104" i="16"/>
  <c r="M104" i="16"/>
  <c r="L104" i="16"/>
  <c r="K104" i="16"/>
  <c r="J104" i="16"/>
  <c r="I104" i="16"/>
  <c r="H104" i="16"/>
  <c r="G104" i="16"/>
  <c r="Q104" i="16" s="1"/>
  <c r="F104" i="16"/>
  <c r="E104" i="16"/>
  <c r="D104" i="16"/>
  <c r="P96" i="16"/>
  <c r="C96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O92" i="16"/>
  <c r="O105" i="16" s="1"/>
  <c r="N92" i="16"/>
  <c r="M92" i="16"/>
  <c r="M105" i="16" s="1"/>
  <c r="L92" i="16"/>
  <c r="L105" i="16" s="1"/>
  <c r="K92" i="16"/>
  <c r="K96" i="16" s="1"/>
  <c r="J92" i="16"/>
  <c r="J105" i="16" s="1"/>
  <c r="I92" i="16"/>
  <c r="I105" i="16" s="1"/>
  <c r="H92" i="16"/>
  <c r="H105" i="16" s="1"/>
  <c r="G92" i="16"/>
  <c r="F92" i="16"/>
  <c r="F96" i="16" s="1"/>
  <c r="E92" i="16"/>
  <c r="E105" i="16" s="1"/>
  <c r="D92" i="16"/>
  <c r="D105" i="16" s="1"/>
  <c r="C80" i="16"/>
  <c r="O79" i="16"/>
  <c r="N79" i="16"/>
  <c r="M79" i="16"/>
  <c r="L79" i="16"/>
  <c r="K79" i="16"/>
  <c r="J79" i="16"/>
  <c r="I79" i="16"/>
  <c r="H79" i="16"/>
  <c r="G79" i="16"/>
  <c r="Q79" i="16" s="1"/>
  <c r="F79" i="16"/>
  <c r="E79" i="16"/>
  <c r="D79" i="16"/>
  <c r="C70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O65" i="16"/>
  <c r="N65" i="16"/>
  <c r="N70" i="16" s="1"/>
  <c r="M65" i="16"/>
  <c r="M70" i="16" s="1"/>
  <c r="L65" i="16"/>
  <c r="L70" i="16" s="1"/>
  <c r="K65" i="16"/>
  <c r="J65" i="16"/>
  <c r="J70" i="16" s="1"/>
  <c r="I65" i="16"/>
  <c r="I70" i="16" s="1"/>
  <c r="H65" i="16"/>
  <c r="G65" i="16"/>
  <c r="F65" i="16"/>
  <c r="F70" i="16" s="1"/>
  <c r="E65" i="16"/>
  <c r="D65" i="16"/>
  <c r="C52" i="16"/>
  <c r="O51" i="16"/>
  <c r="N51" i="16"/>
  <c r="M51" i="16"/>
  <c r="L51" i="16"/>
  <c r="K51" i="16"/>
  <c r="J51" i="16"/>
  <c r="I51" i="16"/>
  <c r="H51" i="16"/>
  <c r="G51" i="16"/>
  <c r="Q51" i="16" s="1"/>
  <c r="F51" i="16"/>
  <c r="E51" i="16"/>
  <c r="D51" i="16"/>
  <c r="C42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O38" i="16"/>
  <c r="O42" i="16" s="1"/>
  <c r="N38" i="16"/>
  <c r="N42" i="16" s="1"/>
  <c r="M38" i="16"/>
  <c r="L38" i="16"/>
  <c r="K38" i="16"/>
  <c r="K42" i="16" s="1"/>
  <c r="J38" i="16"/>
  <c r="J42" i="16" s="1"/>
  <c r="I38" i="16"/>
  <c r="I52" i="16" s="1"/>
  <c r="H38" i="16"/>
  <c r="G38" i="16"/>
  <c r="G42" i="16" s="1"/>
  <c r="Q42" i="16" s="1"/>
  <c r="F38" i="16"/>
  <c r="F42" i="16" s="1"/>
  <c r="E38" i="16"/>
  <c r="E52" i="16" s="1"/>
  <c r="D38" i="16"/>
  <c r="C26" i="16"/>
  <c r="O25" i="16"/>
  <c r="N25" i="16"/>
  <c r="M25" i="16"/>
  <c r="L25" i="16"/>
  <c r="K25" i="16"/>
  <c r="J25" i="16"/>
  <c r="I25" i="16"/>
  <c r="H25" i="16"/>
  <c r="G25" i="16"/>
  <c r="Q25" i="16" s="1"/>
  <c r="F25" i="16"/>
  <c r="E25" i="16"/>
  <c r="D25" i="16"/>
  <c r="C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O12" i="16"/>
  <c r="N12" i="16"/>
  <c r="M12" i="16"/>
  <c r="L12" i="16"/>
  <c r="L17" i="16" s="1"/>
  <c r="K12" i="16"/>
  <c r="K17" i="16" s="1"/>
  <c r="J12" i="16"/>
  <c r="J17" i="16" s="1"/>
  <c r="I12" i="16"/>
  <c r="H12" i="16"/>
  <c r="H17" i="16" s="1"/>
  <c r="G12" i="16"/>
  <c r="F12" i="16"/>
  <c r="E12" i="16"/>
  <c r="D12" i="16"/>
  <c r="D17" i="16" s="1"/>
  <c r="F355" i="10"/>
  <c r="K105" i="16" l="1"/>
  <c r="H305" i="16"/>
  <c r="O96" i="16"/>
  <c r="D305" i="16"/>
  <c r="L305" i="16"/>
  <c r="E26" i="16"/>
  <c r="I26" i="16"/>
  <c r="M26" i="16"/>
  <c r="E131" i="16"/>
  <c r="I131" i="16"/>
  <c r="M131" i="16"/>
  <c r="L121" i="16"/>
  <c r="F183" i="16"/>
  <c r="D278" i="16"/>
  <c r="L278" i="16"/>
  <c r="G395" i="16"/>
  <c r="Q395" i="16" s="1"/>
  <c r="E412" i="16"/>
  <c r="I412" i="16"/>
  <c r="M412" i="16"/>
  <c r="G466" i="16"/>
  <c r="Q466" i="16" s="1"/>
  <c r="O262" i="16"/>
  <c r="O252" i="16"/>
  <c r="K200" i="16"/>
  <c r="D475" i="16"/>
  <c r="G131" i="16"/>
  <c r="Q131" i="16" s="1"/>
  <c r="K131" i="16"/>
  <c r="O131" i="16"/>
  <c r="H422" i="16"/>
  <c r="H412" i="16"/>
  <c r="G252" i="16"/>
  <c r="Q252" i="16" s="1"/>
  <c r="K262" i="16"/>
  <c r="E315" i="16"/>
  <c r="I305" i="16"/>
  <c r="M315" i="16"/>
  <c r="G341" i="16"/>
  <c r="Q341" i="16" s="1"/>
  <c r="K331" i="16"/>
  <c r="O341" i="16"/>
  <c r="J368" i="16"/>
  <c r="J439" i="16"/>
  <c r="E80" i="16"/>
  <c r="D121" i="16"/>
  <c r="K157" i="16"/>
  <c r="G183" i="16"/>
  <c r="Q183" i="16" s="1"/>
  <c r="O183" i="16"/>
  <c r="D209" i="16"/>
  <c r="L209" i="16"/>
  <c r="C200" i="16"/>
  <c r="G236" i="16"/>
  <c r="Q236" i="16" s="1"/>
  <c r="D262" i="16"/>
  <c r="L262" i="16"/>
  <c r="C252" i="16"/>
  <c r="G278" i="16"/>
  <c r="Q278" i="16" s="1"/>
  <c r="H341" i="16"/>
  <c r="G26" i="16"/>
  <c r="O26" i="16"/>
  <c r="D52" i="16"/>
  <c r="H52" i="16"/>
  <c r="L52" i="16"/>
  <c r="H121" i="16"/>
  <c r="E183" i="16"/>
  <c r="M183" i="16"/>
  <c r="M173" i="16"/>
  <c r="N183" i="16"/>
  <c r="E209" i="16"/>
  <c r="I209" i="16"/>
  <c r="M209" i="16"/>
  <c r="E226" i="16"/>
  <c r="E368" i="16"/>
  <c r="F395" i="16"/>
  <c r="J395" i="16"/>
  <c r="N385" i="16"/>
  <c r="G412" i="16"/>
  <c r="Q412" i="16" s="1"/>
  <c r="K412" i="16"/>
  <c r="O412" i="16"/>
  <c r="I422" i="16"/>
  <c r="E439" i="16"/>
  <c r="I439" i="16"/>
  <c r="K466" i="16"/>
  <c r="O466" i="16"/>
  <c r="E42" i="16"/>
  <c r="N96" i="16"/>
  <c r="N105" i="16"/>
  <c r="J385" i="16"/>
  <c r="N395" i="16"/>
  <c r="G80" i="16"/>
  <c r="Q80" i="16" s="1"/>
  <c r="K80" i="16"/>
  <c r="O80" i="16"/>
  <c r="G157" i="16"/>
  <c r="Q157" i="16" s="1"/>
  <c r="G148" i="16"/>
  <c r="Q148" i="16" s="1"/>
  <c r="O157" i="16"/>
  <c r="O148" i="16"/>
  <c r="D80" i="16"/>
  <c r="D70" i="16"/>
  <c r="H80" i="16"/>
  <c r="H70" i="16"/>
  <c r="L80" i="16"/>
  <c r="F105" i="16"/>
  <c r="H157" i="16"/>
  <c r="L157" i="16"/>
  <c r="L148" i="16"/>
  <c r="D157" i="16"/>
  <c r="K252" i="16"/>
  <c r="M305" i="16"/>
  <c r="M358" i="16"/>
  <c r="M368" i="16"/>
  <c r="F385" i="16"/>
  <c r="M52" i="16"/>
  <c r="M42" i="16"/>
  <c r="H278" i="16"/>
  <c r="H288" i="16"/>
  <c r="F26" i="16"/>
  <c r="F17" i="16"/>
  <c r="J26" i="16"/>
  <c r="N26" i="16"/>
  <c r="N17" i="16"/>
  <c r="I42" i="16"/>
  <c r="G105" i="16"/>
  <c r="Q105" i="16" s="1"/>
  <c r="G96" i="16"/>
  <c r="Q96" i="16" s="1"/>
  <c r="K148" i="16"/>
  <c r="I183" i="16"/>
  <c r="I173" i="16"/>
  <c r="E173" i="16"/>
  <c r="H252" i="16"/>
  <c r="N315" i="16"/>
  <c r="C422" i="16"/>
  <c r="C412" i="16"/>
  <c r="F173" i="16"/>
  <c r="G200" i="16"/>
  <c r="Q200" i="16" s="1"/>
  <c r="O200" i="16"/>
  <c r="N226" i="16"/>
  <c r="F288" i="16"/>
  <c r="N288" i="16"/>
  <c r="D422" i="16"/>
  <c r="L422" i="16"/>
  <c r="F157" i="16"/>
  <c r="J157" i="16"/>
  <c r="N157" i="16"/>
  <c r="G173" i="16"/>
  <c r="Q173" i="16" s="1"/>
  <c r="K173" i="16"/>
  <c r="O173" i="16"/>
  <c r="J183" i="16"/>
  <c r="H200" i="16"/>
  <c r="G226" i="16"/>
  <c r="Q226" i="16" s="1"/>
  <c r="F236" i="16"/>
  <c r="O236" i="16"/>
  <c r="G288" i="16"/>
  <c r="Q288" i="16" s="1"/>
  <c r="O278" i="16"/>
  <c r="D315" i="16"/>
  <c r="H315" i="16"/>
  <c r="L315" i="16"/>
  <c r="F341" i="16"/>
  <c r="J341" i="16"/>
  <c r="N341" i="16"/>
  <c r="J331" i="16"/>
  <c r="G385" i="16"/>
  <c r="Q385" i="16" s="1"/>
  <c r="K395" i="16"/>
  <c r="O385" i="16"/>
  <c r="I466" i="16"/>
  <c r="D466" i="16"/>
  <c r="H475" i="16"/>
  <c r="L466" i="16"/>
  <c r="C466" i="16"/>
  <c r="K26" i="16"/>
  <c r="J52" i="16"/>
  <c r="N52" i="16"/>
  <c r="I80" i="16"/>
  <c r="M80" i="16"/>
  <c r="F209" i="16"/>
  <c r="F200" i="16"/>
  <c r="N209" i="16"/>
  <c r="N200" i="16"/>
  <c r="G439" i="16"/>
  <c r="Q439" i="16" s="1"/>
  <c r="G449" i="16"/>
  <c r="Q449" i="16" s="1"/>
  <c r="O439" i="16"/>
  <c r="O449" i="16"/>
  <c r="N449" i="16"/>
  <c r="N439" i="16"/>
  <c r="J449" i="16"/>
  <c r="G17" i="16"/>
  <c r="Q17" i="16" s="1"/>
  <c r="O17" i="16"/>
  <c r="H26" i="16"/>
  <c r="K52" i="16"/>
  <c r="E70" i="16"/>
  <c r="D96" i="16"/>
  <c r="M121" i="16"/>
  <c r="E157" i="16"/>
  <c r="N278" i="16"/>
  <c r="K341" i="16"/>
  <c r="D449" i="16"/>
  <c r="D439" i="16"/>
  <c r="L449" i="16"/>
  <c r="L439" i="16"/>
  <c r="E17" i="16"/>
  <c r="I17" i="16"/>
  <c r="M17" i="16"/>
  <c r="D42" i="16"/>
  <c r="H42" i="16"/>
  <c r="L42" i="16"/>
  <c r="G70" i="16"/>
  <c r="Q70" i="16" s="1"/>
  <c r="K70" i="16"/>
  <c r="O70" i="16"/>
  <c r="J96" i="16"/>
  <c r="I121" i="16"/>
  <c r="I157" i="16"/>
  <c r="D183" i="16"/>
  <c r="D173" i="16"/>
  <c r="H183" i="16"/>
  <c r="H173" i="16"/>
  <c r="L183" i="16"/>
  <c r="L173" i="16"/>
  <c r="J173" i="16"/>
  <c r="C183" i="16"/>
  <c r="K183" i="16"/>
  <c r="E200" i="16"/>
  <c r="I200" i="16"/>
  <c r="M200" i="16"/>
  <c r="E236" i="16"/>
  <c r="I236" i="16"/>
  <c r="M236" i="16"/>
  <c r="F262" i="16"/>
  <c r="F252" i="16"/>
  <c r="J262" i="16"/>
  <c r="J252" i="16"/>
  <c r="N262" i="16"/>
  <c r="N252" i="16"/>
  <c r="D252" i="16"/>
  <c r="L252" i="16"/>
  <c r="F278" i="16"/>
  <c r="I315" i="16"/>
  <c r="G331" i="16"/>
  <c r="Q331" i="16" s="1"/>
  <c r="C341" i="16"/>
  <c r="D368" i="16"/>
  <c r="H368" i="16"/>
  <c r="L368" i="16"/>
  <c r="E395" i="16"/>
  <c r="E385" i="16"/>
  <c r="I395" i="16"/>
  <c r="I385" i="16"/>
  <c r="M395" i="16"/>
  <c r="M385" i="16"/>
  <c r="C385" i="16"/>
  <c r="C449" i="16"/>
  <c r="E466" i="16"/>
  <c r="E475" i="16"/>
  <c r="M466" i="16"/>
  <c r="M475" i="16"/>
  <c r="L475" i="16"/>
  <c r="F52" i="16"/>
  <c r="J209" i="16"/>
  <c r="J200" i="16"/>
  <c r="J288" i="16"/>
  <c r="J278" i="16"/>
  <c r="F449" i="16"/>
  <c r="F439" i="16"/>
  <c r="D26" i="16"/>
  <c r="L26" i="16"/>
  <c r="G52" i="16"/>
  <c r="Q52" i="16" s="1"/>
  <c r="O52" i="16"/>
  <c r="F80" i="16"/>
  <c r="J80" i="16"/>
  <c r="N80" i="16"/>
  <c r="H96" i="16"/>
  <c r="L96" i="16"/>
  <c r="E121" i="16"/>
  <c r="M157" i="16"/>
  <c r="K288" i="16"/>
  <c r="K278" i="16"/>
  <c r="O288" i="16"/>
  <c r="J305" i="16"/>
  <c r="J315" i="16"/>
  <c r="E305" i="16"/>
  <c r="D331" i="16"/>
  <c r="D341" i="16"/>
  <c r="L331" i="16"/>
  <c r="L341" i="16"/>
  <c r="H449" i="16"/>
  <c r="H439" i="16"/>
  <c r="K449" i="16"/>
  <c r="E96" i="16"/>
  <c r="I96" i="16"/>
  <c r="M96" i="16"/>
  <c r="F131" i="16"/>
  <c r="N131" i="16"/>
  <c r="D236" i="16"/>
  <c r="D226" i="16"/>
  <c r="H236" i="16"/>
  <c r="H226" i="16"/>
  <c r="L236" i="16"/>
  <c r="L226" i="16"/>
  <c r="C236" i="16"/>
  <c r="K236" i="16"/>
  <c r="E262" i="16"/>
  <c r="E252" i="16"/>
  <c r="I262" i="16"/>
  <c r="I252" i="16"/>
  <c r="M262" i="16"/>
  <c r="M252" i="16"/>
  <c r="G315" i="16"/>
  <c r="Q315" i="16" s="1"/>
  <c r="G305" i="16"/>
  <c r="Q305" i="16" s="1"/>
  <c r="K315" i="16"/>
  <c r="K305" i="16"/>
  <c r="O315" i="16"/>
  <c r="O305" i="16"/>
  <c r="F315" i="16"/>
  <c r="O331" i="16"/>
  <c r="G368" i="16"/>
  <c r="Q368" i="16" s="1"/>
  <c r="G358" i="16"/>
  <c r="Q358" i="16" s="1"/>
  <c r="K368" i="16"/>
  <c r="K358" i="16"/>
  <c r="O368" i="16"/>
  <c r="O358" i="16"/>
  <c r="D395" i="16"/>
  <c r="D385" i="16"/>
  <c r="H395" i="16"/>
  <c r="H385" i="16"/>
  <c r="L395" i="16"/>
  <c r="L385" i="16"/>
  <c r="K385" i="16"/>
  <c r="O395" i="16"/>
  <c r="G422" i="16"/>
  <c r="Q422" i="16" s="1"/>
  <c r="K422" i="16"/>
  <c r="O422" i="16"/>
  <c r="I475" i="16"/>
  <c r="G121" i="16"/>
  <c r="Q121" i="16" s="1"/>
  <c r="K121" i="16"/>
  <c r="O121" i="16"/>
  <c r="F148" i="16"/>
  <c r="J148" i="16"/>
  <c r="N148" i="16"/>
  <c r="E288" i="16"/>
  <c r="E278" i="16"/>
  <c r="I288" i="16"/>
  <c r="I278" i="16"/>
  <c r="M288" i="16"/>
  <c r="M278" i="16"/>
  <c r="C278" i="16"/>
  <c r="D288" i="16"/>
  <c r="L288" i="16"/>
  <c r="F358" i="16"/>
  <c r="J358" i="16"/>
  <c r="N358" i="16"/>
  <c r="F368" i="16"/>
  <c r="N368" i="16"/>
  <c r="F422" i="16"/>
  <c r="F412" i="16"/>
  <c r="J422" i="16"/>
  <c r="J412" i="16"/>
  <c r="N422" i="16"/>
  <c r="N412" i="16"/>
  <c r="D412" i="16"/>
  <c r="L412" i="16"/>
  <c r="E422" i="16"/>
  <c r="M422" i="16"/>
  <c r="G475" i="16"/>
  <c r="Q475" i="16" s="1"/>
  <c r="K475" i="16"/>
  <c r="O475" i="16"/>
  <c r="E341" i="16"/>
  <c r="E331" i="16"/>
  <c r="I341" i="16"/>
  <c r="I331" i="16"/>
  <c r="M341" i="16"/>
  <c r="M331" i="16"/>
  <c r="E449" i="16"/>
  <c r="I449" i="16"/>
  <c r="M449" i="16"/>
  <c r="F475" i="16"/>
  <c r="F466" i="16"/>
  <c r="J475" i="16"/>
  <c r="J466" i="16"/>
  <c r="N475" i="16"/>
  <c r="N466" i="16"/>
  <c r="C305" i="16"/>
  <c r="C358" i="16"/>
  <c r="E554" i="12"/>
  <c r="F554" i="12"/>
  <c r="G554" i="12"/>
  <c r="H554" i="12"/>
  <c r="I554" i="12"/>
  <c r="J554" i="12"/>
  <c r="K554" i="12"/>
  <c r="L554" i="12"/>
  <c r="M554" i="12"/>
  <c r="N554" i="12"/>
  <c r="O554" i="12"/>
  <c r="D554" i="12"/>
  <c r="E541" i="12"/>
  <c r="F541" i="12"/>
  <c r="G541" i="12"/>
  <c r="H541" i="12"/>
  <c r="I541" i="12"/>
  <c r="J541" i="12"/>
  <c r="K541" i="12"/>
  <c r="L541" i="12"/>
  <c r="M541" i="12"/>
  <c r="N541" i="12"/>
  <c r="O541" i="12"/>
  <c r="D541" i="12"/>
  <c r="E528" i="12"/>
  <c r="F528" i="12"/>
  <c r="G528" i="12"/>
  <c r="H528" i="12"/>
  <c r="I528" i="12"/>
  <c r="J528" i="12"/>
  <c r="K528" i="12"/>
  <c r="L528" i="12"/>
  <c r="M528" i="12"/>
  <c r="N528" i="12"/>
  <c r="O528" i="12"/>
  <c r="D528" i="12"/>
  <c r="E516" i="12"/>
  <c r="F516" i="12"/>
  <c r="G516" i="12"/>
  <c r="H516" i="12"/>
  <c r="I516" i="12"/>
  <c r="J516" i="12"/>
  <c r="K516" i="12"/>
  <c r="L516" i="12"/>
  <c r="M516" i="12"/>
  <c r="N516" i="12"/>
  <c r="O516" i="12"/>
  <c r="D516" i="12"/>
  <c r="E502" i="12"/>
  <c r="F502" i="12"/>
  <c r="G502" i="12"/>
  <c r="H502" i="12"/>
  <c r="I502" i="12"/>
  <c r="J502" i="12"/>
  <c r="K502" i="12"/>
  <c r="L502" i="12"/>
  <c r="M502" i="12"/>
  <c r="N502" i="12"/>
  <c r="O502" i="12"/>
  <c r="D502" i="12"/>
  <c r="E492" i="12"/>
  <c r="F492" i="12"/>
  <c r="G492" i="12"/>
  <c r="H492" i="12"/>
  <c r="I492" i="12"/>
  <c r="J492" i="12"/>
  <c r="K492" i="12"/>
  <c r="L492" i="12"/>
  <c r="M492" i="12"/>
  <c r="N492" i="12"/>
  <c r="O492" i="12"/>
  <c r="D492" i="12"/>
  <c r="E488" i="12"/>
  <c r="E493" i="12" s="1"/>
  <c r="F488" i="12"/>
  <c r="F493" i="12" s="1"/>
  <c r="G488" i="12"/>
  <c r="G493" i="12" s="1"/>
  <c r="H488" i="12"/>
  <c r="H493" i="12" s="1"/>
  <c r="I488" i="12"/>
  <c r="I493" i="12" s="1"/>
  <c r="J488" i="12"/>
  <c r="J493" i="12" s="1"/>
  <c r="K488" i="12"/>
  <c r="K493" i="12" s="1"/>
  <c r="L488" i="12"/>
  <c r="L493" i="12" s="1"/>
  <c r="M488" i="12"/>
  <c r="M493" i="12" s="1"/>
  <c r="N488" i="12"/>
  <c r="N493" i="12" s="1"/>
  <c r="O488" i="12"/>
  <c r="O493" i="12" s="1"/>
  <c r="D488" i="12"/>
  <c r="D493" i="12" s="1"/>
  <c r="E474" i="12"/>
  <c r="F474" i="12"/>
  <c r="G474" i="12"/>
  <c r="H474" i="12"/>
  <c r="I474" i="12"/>
  <c r="J474" i="12"/>
  <c r="K474" i="12"/>
  <c r="L474" i="12"/>
  <c r="M474" i="12"/>
  <c r="N474" i="12"/>
  <c r="O474" i="12"/>
  <c r="D474" i="12"/>
  <c r="E461" i="12"/>
  <c r="F461" i="12"/>
  <c r="G461" i="12"/>
  <c r="H461" i="12"/>
  <c r="I461" i="12"/>
  <c r="J461" i="12"/>
  <c r="K461" i="12"/>
  <c r="L461" i="12"/>
  <c r="M461" i="12"/>
  <c r="N461" i="12"/>
  <c r="O461" i="12"/>
  <c r="D461" i="12"/>
  <c r="E448" i="12"/>
  <c r="F448" i="12"/>
  <c r="G448" i="12"/>
  <c r="H448" i="12"/>
  <c r="I448" i="12"/>
  <c r="J448" i="12"/>
  <c r="K448" i="12"/>
  <c r="L448" i="12"/>
  <c r="M448" i="12"/>
  <c r="N448" i="12"/>
  <c r="O448" i="12"/>
  <c r="D448" i="12"/>
  <c r="D395" i="12"/>
  <c r="G422" i="12"/>
  <c r="D422" i="12"/>
  <c r="E435" i="12"/>
  <c r="F435" i="12"/>
  <c r="G435" i="12"/>
  <c r="H435" i="12"/>
  <c r="I435" i="12"/>
  <c r="J435" i="12"/>
  <c r="K435" i="12"/>
  <c r="L435" i="12"/>
  <c r="M435" i="12"/>
  <c r="N435" i="12"/>
  <c r="O435" i="12"/>
  <c r="D435" i="12"/>
  <c r="E409" i="12"/>
  <c r="F409" i="12"/>
  <c r="G409" i="12"/>
  <c r="H409" i="12"/>
  <c r="I409" i="12"/>
  <c r="J409" i="12"/>
  <c r="K409" i="12"/>
  <c r="L409" i="12"/>
  <c r="M409" i="12"/>
  <c r="N409" i="12"/>
  <c r="O409" i="12"/>
  <c r="D409" i="12"/>
  <c r="E395" i="12"/>
  <c r="F395" i="12"/>
  <c r="G395" i="12"/>
  <c r="H395" i="12"/>
  <c r="I395" i="12"/>
  <c r="J395" i="12"/>
  <c r="K395" i="12"/>
  <c r="L395" i="12"/>
  <c r="M395" i="12"/>
  <c r="N395" i="12"/>
  <c r="O395" i="12"/>
  <c r="D385" i="12"/>
  <c r="C385" i="12"/>
  <c r="E381" i="12"/>
  <c r="F381" i="12"/>
  <c r="G381" i="12"/>
  <c r="H381" i="12"/>
  <c r="I381" i="12"/>
  <c r="J381" i="12"/>
  <c r="K381" i="12"/>
  <c r="L381" i="12"/>
  <c r="M381" i="12"/>
  <c r="N381" i="12"/>
  <c r="O381" i="12"/>
  <c r="D381" i="12"/>
  <c r="D386" i="12" s="1"/>
  <c r="E368" i="12"/>
  <c r="F368" i="12"/>
  <c r="G368" i="12"/>
  <c r="H368" i="12"/>
  <c r="I368" i="12"/>
  <c r="J368" i="12"/>
  <c r="K368" i="12"/>
  <c r="L368" i="12"/>
  <c r="M368" i="12"/>
  <c r="N368" i="12"/>
  <c r="O368" i="12"/>
  <c r="D368" i="12"/>
  <c r="E355" i="12"/>
  <c r="F355" i="12"/>
  <c r="G355" i="12"/>
  <c r="H355" i="12"/>
  <c r="I355" i="12"/>
  <c r="J355" i="12"/>
  <c r="K355" i="12"/>
  <c r="L355" i="12"/>
  <c r="M355" i="12"/>
  <c r="N355" i="12"/>
  <c r="O355" i="12"/>
  <c r="D355" i="12"/>
  <c r="E328" i="12"/>
  <c r="F328" i="12"/>
  <c r="G328" i="12"/>
  <c r="H328" i="12"/>
  <c r="I328" i="12"/>
  <c r="J328" i="12"/>
  <c r="K328" i="12"/>
  <c r="L328" i="12"/>
  <c r="M328" i="12"/>
  <c r="N328" i="12"/>
  <c r="O328" i="12"/>
  <c r="D328" i="12"/>
  <c r="E315" i="12"/>
  <c r="F315" i="12"/>
  <c r="G315" i="12"/>
  <c r="H315" i="12"/>
  <c r="I315" i="12"/>
  <c r="J315" i="12"/>
  <c r="K315" i="12"/>
  <c r="L315" i="12"/>
  <c r="M315" i="12"/>
  <c r="N315" i="12"/>
  <c r="O315" i="12"/>
  <c r="D315" i="12"/>
  <c r="E302" i="12"/>
  <c r="F302" i="12"/>
  <c r="G302" i="12"/>
  <c r="H302" i="12"/>
  <c r="I302" i="12"/>
  <c r="J302" i="12"/>
  <c r="K302" i="12"/>
  <c r="L302" i="12"/>
  <c r="M302" i="12"/>
  <c r="N302" i="12"/>
  <c r="O302" i="12"/>
  <c r="D302" i="12"/>
  <c r="C476" i="16" l="1"/>
  <c r="C477" i="16" s="1"/>
  <c r="I476" i="16"/>
  <c r="I477" i="16" s="1"/>
  <c r="E476" i="16"/>
  <c r="E477" i="16" s="1"/>
  <c r="M476" i="16"/>
  <c r="M477" i="16" s="1"/>
  <c r="H476" i="16"/>
  <c r="H477" i="16" s="1"/>
  <c r="N476" i="16"/>
  <c r="N477" i="16" s="1"/>
  <c r="G476" i="16"/>
  <c r="G477" i="16" s="1"/>
  <c r="L476" i="16"/>
  <c r="L477" i="16" s="1"/>
  <c r="J476" i="16"/>
  <c r="J477" i="16" s="1"/>
  <c r="D476" i="16"/>
  <c r="D477" i="16" s="1"/>
  <c r="K476" i="16"/>
  <c r="K477" i="16" s="1"/>
  <c r="Q26" i="16"/>
  <c r="F476" i="16"/>
  <c r="F477" i="16" s="1"/>
  <c r="O476" i="16"/>
  <c r="O477" i="16" s="1"/>
  <c r="E288" i="12"/>
  <c r="F288" i="12"/>
  <c r="G288" i="12"/>
  <c r="H288" i="12"/>
  <c r="I288" i="12"/>
  <c r="J288" i="12"/>
  <c r="K288" i="12"/>
  <c r="L288" i="12"/>
  <c r="M288" i="12"/>
  <c r="N288" i="12"/>
  <c r="O288" i="12"/>
  <c r="D288" i="12"/>
  <c r="E275" i="12"/>
  <c r="F275" i="12"/>
  <c r="G275" i="12"/>
  <c r="H275" i="12"/>
  <c r="I275" i="12"/>
  <c r="J275" i="12"/>
  <c r="K275" i="12"/>
  <c r="L275" i="12"/>
  <c r="M275" i="12"/>
  <c r="N275" i="12"/>
  <c r="O275" i="12"/>
  <c r="D275" i="12"/>
  <c r="D262" i="12"/>
  <c r="E249" i="12"/>
  <c r="F249" i="12"/>
  <c r="G249" i="12"/>
  <c r="H249" i="12"/>
  <c r="I249" i="12"/>
  <c r="J249" i="12"/>
  <c r="K249" i="12"/>
  <c r="L249" i="12"/>
  <c r="M249" i="12"/>
  <c r="N249" i="12"/>
  <c r="O249" i="12"/>
  <c r="D249" i="12"/>
  <c r="E236" i="12"/>
  <c r="F236" i="12"/>
  <c r="G236" i="12"/>
  <c r="H236" i="12"/>
  <c r="I236" i="12"/>
  <c r="J236" i="12"/>
  <c r="K236" i="12"/>
  <c r="L236" i="12"/>
  <c r="M236" i="12"/>
  <c r="N236" i="12"/>
  <c r="O236" i="12"/>
  <c r="D236" i="12"/>
  <c r="E223" i="12"/>
  <c r="F223" i="12"/>
  <c r="G223" i="12"/>
  <c r="H223" i="12"/>
  <c r="H227" i="12" s="1"/>
  <c r="I223" i="12"/>
  <c r="I227" i="12" s="1"/>
  <c r="J223" i="12"/>
  <c r="J227" i="12" s="1"/>
  <c r="K223" i="12"/>
  <c r="K227" i="12" s="1"/>
  <c r="L223" i="12"/>
  <c r="L227" i="12" s="1"/>
  <c r="M223" i="12"/>
  <c r="M227" i="12" s="1"/>
  <c r="N223" i="12"/>
  <c r="N227" i="12" s="1"/>
  <c r="O223" i="12"/>
  <c r="O227" i="12" s="1"/>
  <c r="D223" i="12"/>
  <c r="E209" i="12"/>
  <c r="F209" i="12"/>
  <c r="G209" i="12"/>
  <c r="H209" i="12"/>
  <c r="I209" i="12"/>
  <c r="J209" i="12"/>
  <c r="K209" i="12"/>
  <c r="L209" i="12"/>
  <c r="M209" i="12"/>
  <c r="N209" i="12"/>
  <c r="O209" i="12"/>
  <c r="D209" i="12"/>
  <c r="E197" i="12"/>
  <c r="F197" i="12"/>
  <c r="G197" i="12"/>
  <c r="H197" i="12"/>
  <c r="I197" i="12"/>
  <c r="J197" i="12"/>
  <c r="K197" i="12"/>
  <c r="L197" i="12"/>
  <c r="M197" i="12"/>
  <c r="N197" i="12"/>
  <c r="O197" i="12"/>
  <c r="D197" i="12"/>
  <c r="E183" i="12"/>
  <c r="F183" i="12"/>
  <c r="G183" i="12"/>
  <c r="H183" i="12"/>
  <c r="I183" i="12"/>
  <c r="J183" i="12"/>
  <c r="K183" i="12"/>
  <c r="L183" i="12"/>
  <c r="M183" i="12"/>
  <c r="N183" i="12"/>
  <c r="O183" i="12"/>
  <c r="D183" i="12"/>
  <c r="E170" i="12"/>
  <c r="F170" i="12"/>
  <c r="G170" i="12"/>
  <c r="H170" i="12"/>
  <c r="I170" i="12"/>
  <c r="J170" i="12"/>
  <c r="K170" i="12"/>
  <c r="L170" i="12"/>
  <c r="M170" i="12"/>
  <c r="N170" i="12"/>
  <c r="O170" i="12"/>
  <c r="D170" i="12"/>
  <c r="E157" i="12"/>
  <c r="F157" i="12"/>
  <c r="G157" i="12"/>
  <c r="H157" i="12"/>
  <c r="I157" i="12"/>
  <c r="J157" i="12"/>
  <c r="K157" i="12"/>
  <c r="L157" i="12"/>
  <c r="M157" i="12"/>
  <c r="N157" i="12"/>
  <c r="O157" i="12"/>
  <c r="D157" i="12"/>
  <c r="F145" i="12"/>
  <c r="G145" i="12"/>
  <c r="D145" i="12"/>
  <c r="C149" i="12"/>
  <c r="E145" i="12"/>
  <c r="H145" i="12"/>
  <c r="I145" i="12"/>
  <c r="J145" i="12"/>
  <c r="K145" i="12"/>
  <c r="L145" i="12"/>
  <c r="M145" i="12"/>
  <c r="N145" i="12"/>
  <c r="O145" i="12"/>
  <c r="D130" i="12"/>
  <c r="E130" i="12"/>
  <c r="F130" i="12"/>
  <c r="G130" i="12"/>
  <c r="H130" i="12"/>
  <c r="I130" i="12"/>
  <c r="J130" i="12"/>
  <c r="K130" i="12"/>
  <c r="L130" i="12"/>
  <c r="M130" i="12"/>
  <c r="N130" i="12"/>
  <c r="O130" i="12"/>
  <c r="C121" i="12"/>
  <c r="E120" i="12"/>
  <c r="F120" i="12"/>
  <c r="G120" i="12"/>
  <c r="H120" i="12"/>
  <c r="I120" i="12"/>
  <c r="J120" i="12"/>
  <c r="K120" i="12"/>
  <c r="L120" i="12"/>
  <c r="M120" i="12"/>
  <c r="N120" i="12"/>
  <c r="O120" i="12"/>
  <c r="D120" i="12"/>
  <c r="E117" i="12"/>
  <c r="E121" i="12" s="1"/>
  <c r="F117" i="12"/>
  <c r="F121" i="12" s="1"/>
  <c r="G117" i="12"/>
  <c r="G121" i="12" s="1"/>
  <c r="H117" i="12"/>
  <c r="H121" i="12" s="1"/>
  <c r="I117" i="12"/>
  <c r="I121" i="12" s="1"/>
  <c r="J117" i="12"/>
  <c r="J121" i="12" s="1"/>
  <c r="K117" i="12"/>
  <c r="K121" i="12" s="1"/>
  <c r="L117" i="12"/>
  <c r="L121" i="12" s="1"/>
  <c r="M117" i="12"/>
  <c r="M121" i="12" s="1"/>
  <c r="N117" i="12"/>
  <c r="N121" i="12" s="1"/>
  <c r="O117" i="12"/>
  <c r="O121" i="12" s="1"/>
  <c r="D117" i="12"/>
  <c r="D131" i="12" s="1"/>
  <c r="C105" i="12"/>
  <c r="E104" i="12"/>
  <c r="F104" i="12"/>
  <c r="G104" i="12"/>
  <c r="H104" i="12"/>
  <c r="I104" i="12"/>
  <c r="J104" i="12"/>
  <c r="K104" i="12"/>
  <c r="L104" i="12"/>
  <c r="M104" i="12"/>
  <c r="N104" i="12"/>
  <c r="O104" i="12"/>
  <c r="D104" i="12"/>
  <c r="E95" i="12"/>
  <c r="F95" i="12"/>
  <c r="G95" i="12"/>
  <c r="H95" i="12"/>
  <c r="I95" i="12"/>
  <c r="J95" i="12"/>
  <c r="K95" i="12"/>
  <c r="L95" i="12"/>
  <c r="M95" i="12"/>
  <c r="N95" i="12"/>
  <c r="O95" i="12"/>
  <c r="D95" i="12"/>
  <c r="E92" i="12"/>
  <c r="F92" i="12"/>
  <c r="F105" i="12" s="1"/>
  <c r="G92" i="12"/>
  <c r="G96" i="12" s="1"/>
  <c r="H92" i="12"/>
  <c r="H105" i="12" s="1"/>
  <c r="I92" i="12"/>
  <c r="J92" i="12"/>
  <c r="J105" i="12" s="1"/>
  <c r="K92" i="12"/>
  <c r="K105" i="12" s="1"/>
  <c r="L92" i="12"/>
  <c r="L96" i="12" s="1"/>
  <c r="M92" i="12"/>
  <c r="N92" i="12"/>
  <c r="N105" i="12" s="1"/>
  <c r="O92" i="12"/>
  <c r="O105" i="12" s="1"/>
  <c r="D92" i="12"/>
  <c r="D105" i="12" s="1"/>
  <c r="E79" i="12"/>
  <c r="F79" i="12"/>
  <c r="G79" i="12"/>
  <c r="H79" i="12"/>
  <c r="I79" i="12"/>
  <c r="J79" i="12"/>
  <c r="K79" i="12"/>
  <c r="L79" i="12"/>
  <c r="M79" i="12"/>
  <c r="N79" i="12"/>
  <c r="O79" i="12"/>
  <c r="D79" i="12"/>
  <c r="G65" i="12"/>
  <c r="D65" i="12"/>
  <c r="E69" i="12"/>
  <c r="F69" i="12"/>
  <c r="G69" i="12"/>
  <c r="G70" i="12" s="1"/>
  <c r="H69" i="12"/>
  <c r="I69" i="12"/>
  <c r="J69" i="12"/>
  <c r="K69" i="12"/>
  <c r="L69" i="12"/>
  <c r="M69" i="12"/>
  <c r="N69" i="12"/>
  <c r="O69" i="12"/>
  <c r="D69" i="12"/>
  <c r="E65" i="12"/>
  <c r="E70" i="12" s="1"/>
  <c r="F65" i="12"/>
  <c r="F70" i="12" s="1"/>
  <c r="H65" i="12"/>
  <c r="H70" i="12" s="1"/>
  <c r="I65" i="12"/>
  <c r="I70" i="12" s="1"/>
  <c r="J65" i="12"/>
  <c r="K65" i="12"/>
  <c r="L65" i="12"/>
  <c r="L70" i="12" s="1"/>
  <c r="M65" i="12"/>
  <c r="M70" i="12" s="1"/>
  <c r="N65" i="12"/>
  <c r="O65" i="12"/>
  <c r="C52" i="12"/>
  <c r="E51" i="12"/>
  <c r="F51" i="12"/>
  <c r="G51" i="12"/>
  <c r="H51" i="12"/>
  <c r="I51" i="12"/>
  <c r="J51" i="12"/>
  <c r="K51" i="12"/>
  <c r="L51" i="12"/>
  <c r="M51" i="12"/>
  <c r="N51" i="12"/>
  <c r="O51" i="12"/>
  <c r="D51" i="12"/>
  <c r="E38" i="12"/>
  <c r="F38" i="12"/>
  <c r="G38" i="12"/>
  <c r="H38" i="12"/>
  <c r="I38" i="12"/>
  <c r="J38" i="12"/>
  <c r="K38" i="12"/>
  <c r="L38" i="12"/>
  <c r="M38" i="12"/>
  <c r="N38" i="12"/>
  <c r="O38" i="12"/>
  <c r="D38" i="12"/>
  <c r="M80" i="12" l="1"/>
  <c r="I80" i="12"/>
  <c r="E80" i="12"/>
  <c r="K96" i="12"/>
  <c r="F96" i="12"/>
  <c r="L105" i="12"/>
  <c r="G105" i="12"/>
  <c r="M131" i="12"/>
  <c r="I131" i="12"/>
  <c r="E131" i="12"/>
  <c r="N70" i="12"/>
  <c r="J70" i="12"/>
  <c r="O96" i="12"/>
  <c r="J96" i="12"/>
  <c r="D121" i="12"/>
  <c r="D70" i="12"/>
  <c r="N96" i="12"/>
  <c r="H96" i="12"/>
  <c r="M105" i="12"/>
  <c r="M96" i="12"/>
  <c r="I105" i="12"/>
  <c r="I96" i="12"/>
  <c r="E105" i="12"/>
  <c r="E96" i="12"/>
  <c r="D80" i="12"/>
  <c r="L80" i="12"/>
  <c r="H80" i="12"/>
  <c r="L131" i="12"/>
  <c r="H131" i="12"/>
  <c r="O70" i="12"/>
  <c r="K70" i="12"/>
  <c r="O80" i="12"/>
  <c r="K80" i="12"/>
  <c r="G80" i="12"/>
  <c r="O131" i="12"/>
  <c r="K131" i="12"/>
  <c r="G131" i="12"/>
  <c r="N80" i="12"/>
  <c r="J80" i="12"/>
  <c r="F80" i="12"/>
  <c r="N131" i="12"/>
  <c r="J131" i="12"/>
  <c r="F131" i="12"/>
  <c r="E25" i="12" l="1"/>
  <c r="F25" i="12"/>
  <c r="G25" i="12"/>
  <c r="H25" i="12"/>
  <c r="I25" i="12"/>
  <c r="J25" i="12"/>
  <c r="K25" i="12"/>
  <c r="L25" i="12"/>
  <c r="M25" i="12"/>
  <c r="N25" i="12"/>
  <c r="O25" i="12"/>
  <c r="D25" i="12"/>
  <c r="E16" i="12"/>
  <c r="F16" i="12"/>
  <c r="G16" i="12"/>
  <c r="H16" i="12"/>
  <c r="I16" i="12"/>
  <c r="J16" i="12"/>
  <c r="K16" i="12"/>
  <c r="L16" i="12"/>
  <c r="M16" i="12"/>
  <c r="N16" i="12"/>
  <c r="O16" i="12"/>
  <c r="D16" i="12"/>
  <c r="E12" i="12"/>
  <c r="E17" i="12" s="1"/>
  <c r="F12" i="12"/>
  <c r="F17" i="12" s="1"/>
  <c r="G12" i="12"/>
  <c r="G17" i="12" s="1"/>
  <c r="H12" i="12"/>
  <c r="H17" i="12" s="1"/>
  <c r="I12" i="12"/>
  <c r="I17" i="12" s="1"/>
  <c r="J12" i="12"/>
  <c r="J17" i="12" s="1"/>
  <c r="K12" i="12"/>
  <c r="K17" i="12" s="1"/>
  <c r="L12" i="12"/>
  <c r="L17" i="12" s="1"/>
  <c r="M12" i="12"/>
  <c r="M17" i="12" s="1"/>
  <c r="N12" i="12"/>
  <c r="N17" i="12" s="1"/>
  <c r="O12" i="12"/>
  <c r="O17" i="12" s="1"/>
  <c r="D12" i="12"/>
  <c r="D17" i="12" s="1"/>
  <c r="E542" i="10" l="1"/>
  <c r="F542" i="10"/>
  <c r="G542" i="10"/>
  <c r="H542" i="10"/>
  <c r="I542" i="10"/>
  <c r="J542" i="10"/>
  <c r="K542" i="10"/>
  <c r="L542" i="10"/>
  <c r="M542" i="10"/>
  <c r="N542" i="10"/>
  <c r="O542" i="10"/>
  <c r="D542" i="10"/>
  <c r="F529" i="10"/>
  <c r="G517" i="10"/>
  <c r="F517" i="10"/>
  <c r="D517" i="10"/>
  <c r="G489" i="10"/>
  <c r="F489" i="10"/>
  <c r="D489" i="10"/>
  <c r="F475" i="10"/>
  <c r="E475" i="10"/>
  <c r="D475" i="10"/>
  <c r="E462" i="10"/>
  <c r="F462" i="10"/>
  <c r="G462" i="10"/>
  <c r="H462" i="10"/>
  <c r="I462" i="10"/>
  <c r="J462" i="10"/>
  <c r="K462" i="10"/>
  <c r="L462" i="10"/>
  <c r="M462" i="10"/>
  <c r="N462" i="10"/>
  <c r="O462" i="10"/>
  <c r="D462" i="10"/>
  <c r="E449" i="10"/>
  <c r="F449" i="10"/>
  <c r="G449" i="10"/>
  <c r="H449" i="10"/>
  <c r="I449" i="10"/>
  <c r="J449" i="10"/>
  <c r="K449" i="10"/>
  <c r="L449" i="10"/>
  <c r="M449" i="10"/>
  <c r="N449" i="10"/>
  <c r="O449" i="10"/>
  <c r="D449" i="10"/>
  <c r="E422" i="10"/>
  <c r="F422" i="10"/>
  <c r="G422" i="10"/>
  <c r="H422" i="10"/>
  <c r="I422" i="10"/>
  <c r="J422" i="10"/>
  <c r="K422" i="10"/>
  <c r="L422" i="10"/>
  <c r="M422" i="10"/>
  <c r="N422" i="10"/>
  <c r="O422" i="10"/>
  <c r="D422" i="10"/>
  <c r="G409" i="10"/>
  <c r="F409" i="10"/>
  <c r="D409" i="10"/>
  <c r="G395" i="10"/>
  <c r="D395" i="10"/>
  <c r="F381" i="10"/>
  <c r="G381" i="10"/>
  <c r="D381" i="10"/>
  <c r="G368" i="10"/>
  <c r="D368" i="10"/>
  <c r="G355" i="10"/>
  <c r="D355" i="10"/>
  <c r="G341" i="10"/>
  <c r="D341" i="10"/>
  <c r="G328" i="10"/>
  <c r="D328" i="10"/>
  <c r="G315" i="10"/>
  <c r="D315" i="10"/>
  <c r="G302" i="10"/>
  <c r="F302" i="10"/>
  <c r="D302" i="10"/>
  <c r="G288" i="10"/>
  <c r="D288" i="10"/>
  <c r="G275" i="10"/>
  <c r="D275" i="10"/>
  <c r="G262" i="10"/>
  <c r="D262" i="10"/>
  <c r="G249" i="10"/>
  <c r="D249" i="10"/>
  <c r="G236" i="10"/>
  <c r="D236" i="10"/>
  <c r="G223" i="10"/>
  <c r="D223" i="10"/>
  <c r="D209" i="10"/>
  <c r="G197" i="10"/>
  <c r="D197" i="10"/>
  <c r="G183" i="10"/>
  <c r="D183" i="10"/>
  <c r="G170" i="10"/>
  <c r="D170" i="10"/>
  <c r="G157" i="10"/>
  <c r="D157" i="10"/>
  <c r="G145" i="10"/>
  <c r="D145" i="10"/>
  <c r="G130" i="10"/>
  <c r="D130" i="10"/>
  <c r="G117" i="10"/>
  <c r="D117" i="10"/>
  <c r="F92" i="10"/>
  <c r="E92" i="10"/>
  <c r="G92" i="10"/>
  <c r="D92" i="10"/>
  <c r="G79" i="10"/>
  <c r="D79" i="10"/>
  <c r="E65" i="10"/>
  <c r="F65" i="10"/>
  <c r="G65" i="10"/>
  <c r="D65" i="10"/>
  <c r="G51" i="10"/>
  <c r="D51" i="10"/>
  <c r="G38" i="10"/>
  <c r="D38" i="10"/>
  <c r="D25" i="10"/>
  <c r="G16" i="10"/>
  <c r="D16" i="10"/>
  <c r="G12" i="10"/>
  <c r="D12" i="10"/>
  <c r="D17" i="10" s="1"/>
  <c r="E489" i="10"/>
  <c r="H489" i="10"/>
  <c r="I489" i="10"/>
  <c r="J489" i="10"/>
  <c r="K489" i="10"/>
  <c r="L489" i="10"/>
  <c r="M489" i="10"/>
  <c r="N489" i="10"/>
  <c r="O489" i="10"/>
  <c r="G385" i="10"/>
  <c r="D385" i="10"/>
  <c r="E381" i="10"/>
  <c r="H381" i="10"/>
  <c r="I381" i="10"/>
  <c r="J381" i="10"/>
  <c r="K381" i="10"/>
  <c r="L381" i="10"/>
  <c r="M381" i="10"/>
  <c r="N381" i="10"/>
  <c r="O381" i="10"/>
  <c r="F368" i="10"/>
  <c r="D396" i="10" l="1"/>
  <c r="D386" i="10"/>
  <c r="G17" i="10"/>
  <c r="G386" i="10"/>
  <c r="G396" i="10"/>
  <c r="E328" i="10"/>
  <c r="F328" i="10"/>
  <c r="H328" i="10"/>
  <c r="I328" i="10"/>
  <c r="J328" i="10"/>
  <c r="K328" i="10"/>
  <c r="L328" i="10"/>
  <c r="M328" i="10"/>
  <c r="N328" i="10"/>
  <c r="O328" i="10"/>
  <c r="E315" i="10"/>
  <c r="F315" i="10"/>
  <c r="H315" i="10"/>
  <c r="I315" i="10"/>
  <c r="J315" i="10"/>
  <c r="K315" i="10"/>
  <c r="L315" i="10"/>
  <c r="M315" i="10"/>
  <c r="N315" i="10"/>
  <c r="O315" i="10"/>
  <c r="E302" i="10"/>
  <c r="H302" i="10"/>
  <c r="I302" i="10"/>
  <c r="J302" i="10"/>
  <c r="K302" i="10"/>
  <c r="L302" i="10"/>
  <c r="M302" i="10"/>
  <c r="N302" i="10"/>
  <c r="O302" i="10"/>
  <c r="E275" i="10"/>
  <c r="F275" i="10"/>
  <c r="H275" i="10"/>
  <c r="I275" i="10"/>
  <c r="J275" i="10"/>
  <c r="K275" i="10"/>
  <c r="L275" i="10"/>
  <c r="M275" i="10"/>
  <c r="N275" i="10"/>
  <c r="O275" i="10"/>
  <c r="E249" i="10"/>
  <c r="F249" i="10"/>
  <c r="H249" i="10"/>
  <c r="I249" i="10"/>
  <c r="J249" i="10"/>
  <c r="K249" i="10"/>
  <c r="L249" i="10"/>
  <c r="M249" i="10"/>
  <c r="N249" i="10"/>
  <c r="O249" i="10"/>
  <c r="E236" i="10"/>
  <c r="F236" i="10"/>
  <c r="H236" i="10"/>
  <c r="I236" i="10"/>
  <c r="J236" i="10"/>
  <c r="K236" i="10"/>
  <c r="L236" i="10"/>
  <c r="M236" i="10"/>
  <c r="N236" i="10"/>
  <c r="O236" i="10"/>
  <c r="E223" i="10"/>
  <c r="F223" i="10"/>
  <c r="H223" i="10"/>
  <c r="I223" i="10"/>
  <c r="J223" i="10"/>
  <c r="K223" i="10"/>
  <c r="L223" i="10"/>
  <c r="M223" i="10"/>
  <c r="N223" i="10"/>
  <c r="O223" i="10"/>
  <c r="H209" i="10"/>
  <c r="I209" i="10"/>
  <c r="J209" i="10"/>
  <c r="K209" i="10"/>
  <c r="L209" i="10"/>
  <c r="M209" i="10"/>
  <c r="N209" i="10"/>
  <c r="O209" i="10"/>
  <c r="E197" i="10"/>
  <c r="F197" i="10"/>
  <c r="H197" i="10"/>
  <c r="I197" i="10"/>
  <c r="J197" i="10"/>
  <c r="K197" i="10"/>
  <c r="L197" i="10"/>
  <c r="M197" i="10"/>
  <c r="N197" i="10"/>
  <c r="O197" i="10"/>
  <c r="E183" i="10"/>
  <c r="F183" i="10"/>
  <c r="H183" i="10"/>
  <c r="I183" i="10"/>
  <c r="J183" i="10"/>
  <c r="K183" i="10"/>
  <c r="L183" i="10"/>
  <c r="M183" i="10"/>
  <c r="N183" i="10"/>
  <c r="O183" i="10"/>
  <c r="E157" i="10"/>
  <c r="F157" i="10"/>
  <c r="H157" i="10"/>
  <c r="I157" i="10"/>
  <c r="J157" i="10"/>
  <c r="K157" i="10"/>
  <c r="L157" i="10"/>
  <c r="M157" i="10"/>
  <c r="N157" i="10"/>
  <c r="O157" i="10"/>
  <c r="F130" i="10"/>
  <c r="H130" i="10"/>
  <c r="I130" i="10"/>
  <c r="J130" i="10"/>
  <c r="K130" i="10"/>
  <c r="L130" i="10"/>
  <c r="M130" i="10"/>
  <c r="N130" i="10"/>
  <c r="O130" i="10"/>
  <c r="E117" i="10"/>
  <c r="F117" i="10"/>
  <c r="H117" i="10"/>
  <c r="I117" i="10"/>
  <c r="J117" i="10"/>
  <c r="K117" i="10"/>
  <c r="L117" i="10"/>
  <c r="M117" i="10"/>
  <c r="N117" i="10"/>
  <c r="O117" i="10"/>
  <c r="H65" i="10"/>
  <c r="I65" i="10"/>
  <c r="J65" i="10"/>
  <c r="K65" i="10"/>
  <c r="L65" i="10"/>
  <c r="M65" i="10"/>
  <c r="N65" i="10"/>
  <c r="O65" i="10"/>
  <c r="C556" i="10" l="1"/>
  <c r="C530" i="10"/>
  <c r="C504" i="10"/>
  <c r="C476" i="10"/>
  <c r="C450" i="10"/>
  <c r="C423" i="10"/>
  <c r="C369" i="10"/>
  <c r="C342" i="10"/>
  <c r="C316" i="10"/>
  <c r="C289" i="10"/>
  <c r="C237" i="10"/>
  <c r="C210" i="10"/>
  <c r="C184" i="10"/>
  <c r="C131" i="10"/>
  <c r="C105" i="10"/>
  <c r="C80" i="10" l="1"/>
  <c r="C52" i="10"/>
  <c r="C26" i="10"/>
  <c r="C503" i="12" l="1"/>
  <c r="C158" i="12" l="1"/>
  <c r="C131" i="12"/>
  <c r="C80" i="12"/>
  <c r="C26" i="12"/>
  <c r="I41" i="12" l="1"/>
  <c r="J41" i="12"/>
  <c r="K41" i="12"/>
  <c r="L41" i="12"/>
  <c r="M41" i="12"/>
  <c r="N41" i="12"/>
  <c r="O41" i="12"/>
  <c r="H41" i="12"/>
  <c r="I305" i="12"/>
  <c r="J305" i="12"/>
  <c r="K305" i="12"/>
  <c r="L305" i="12"/>
  <c r="M305" i="12"/>
  <c r="N305" i="12"/>
  <c r="O305" i="12"/>
  <c r="H305" i="12"/>
  <c r="N316" i="12" l="1"/>
  <c r="N306" i="12"/>
  <c r="J316" i="12"/>
  <c r="J306" i="12"/>
  <c r="N52" i="12"/>
  <c r="N42" i="12"/>
  <c r="J42" i="12"/>
  <c r="J52" i="12"/>
  <c r="M306" i="12"/>
  <c r="M316" i="12"/>
  <c r="I306" i="12"/>
  <c r="I316" i="12"/>
  <c r="M42" i="12"/>
  <c r="M52" i="12"/>
  <c r="I52" i="12"/>
  <c r="I42" i="12"/>
  <c r="H316" i="12"/>
  <c r="H306" i="12"/>
  <c r="L316" i="12"/>
  <c r="L306" i="12"/>
  <c r="H42" i="12"/>
  <c r="H52" i="12"/>
  <c r="L52" i="12"/>
  <c r="L42" i="12"/>
  <c r="O306" i="12"/>
  <c r="O316" i="12"/>
  <c r="K306" i="12"/>
  <c r="K316" i="12"/>
  <c r="O42" i="12"/>
  <c r="O52" i="12"/>
  <c r="K42" i="12"/>
  <c r="K52" i="12"/>
  <c r="P493" i="12"/>
  <c r="C493" i="12"/>
  <c r="Q474" i="12" l="1"/>
  <c r="Q448" i="12"/>
  <c r="D544" i="12"/>
  <c r="D545" i="12" s="1"/>
  <c r="E544" i="12"/>
  <c r="F544" i="12"/>
  <c r="G544" i="12"/>
  <c r="G545" i="12" s="1"/>
  <c r="H544" i="12"/>
  <c r="H545" i="12" s="1"/>
  <c r="I544" i="12"/>
  <c r="I545" i="12" s="1"/>
  <c r="J544" i="12"/>
  <c r="J545" i="12" s="1"/>
  <c r="K544" i="12"/>
  <c r="K545" i="12" s="1"/>
  <c r="L544" i="12"/>
  <c r="L545" i="12" s="1"/>
  <c r="M544" i="12"/>
  <c r="M545" i="12" s="1"/>
  <c r="N544" i="12"/>
  <c r="N545" i="12" s="1"/>
  <c r="O544" i="12"/>
  <c r="O545" i="12" s="1"/>
  <c r="P544" i="12"/>
  <c r="C544" i="12"/>
  <c r="C555" i="12" s="1"/>
  <c r="D519" i="12"/>
  <c r="D520" i="12" s="1"/>
  <c r="E519" i="12"/>
  <c r="E520" i="12" s="1"/>
  <c r="F519" i="12"/>
  <c r="F520" i="12" s="1"/>
  <c r="G519" i="12"/>
  <c r="G520" i="12" s="1"/>
  <c r="H519" i="12"/>
  <c r="H520" i="12" s="1"/>
  <c r="I519" i="12"/>
  <c r="I520" i="12" s="1"/>
  <c r="J519" i="12"/>
  <c r="J520" i="12" s="1"/>
  <c r="K519" i="12"/>
  <c r="K520" i="12" s="1"/>
  <c r="L519" i="12"/>
  <c r="L520" i="12" s="1"/>
  <c r="M519" i="12"/>
  <c r="M520" i="12" s="1"/>
  <c r="N519" i="12"/>
  <c r="N520" i="12" s="1"/>
  <c r="O519" i="12"/>
  <c r="O520" i="12" s="1"/>
  <c r="P519" i="12"/>
  <c r="C519" i="12"/>
  <c r="C529" i="12" s="1"/>
  <c r="D465" i="12"/>
  <c r="E465" i="12"/>
  <c r="F465" i="12"/>
  <c r="G465" i="12"/>
  <c r="C465" i="12"/>
  <c r="D438" i="12"/>
  <c r="E438" i="12"/>
  <c r="F438" i="12"/>
  <c r="G438" i="12"/>
  <c r="G439" i="12" s="1"/>
  <c r="C438" i="12"/>
  <c r="C449" i="12" s="1"/>
  <c r="D412" i="12"/>
  <c r="D413" i="12" s="1"/>
  <c r="E412" i="12"/>
  <c r="E413" i="12" s="1"/>
  <c r="F412" i="12"/>
  <c r="F413" i="12" s="1"/>
  <c r="G412" i="12"/>
  <c r="G413" i="12" s="1"/>
  <c r="C412" i="12"/>
  <c r="C423" i="12" s="1"/>
  <c r="P386" i="12"/>
  <c r="E385" i="12"/>
  <c r="E386" i="12" s="1"/>
  <c r="F385" i="12"/>
  <c r="F386" i="12" s="1"/>
  <c r="G385" i="12"/>
  <c r="G386" i="12" s="1"/>
  <c r="C396" i="12"/>
  <c r="D358" i="12"/>
  <c r="E358" i="12"/>
  <c r="F358" i="12"/>
  <c r="G358" i="12"/>
  <c r="C358" i="12"/>
  <c r="D331" i="12"/>
  <c r="E331" i="12"/>
  <c r="F331" i="12"/>
  <c r="G331" i="12"/>
  <c r="C331" i="12"/>
  <c r="D305" i="12"/>
  <c r="E305" i="12"/>
  <c r="F305" i="12"/>
  <c r="G305" i="12"/>
  <c r="C305" i="12"/>
  <c r="Q25" i="12"/>
  <c r="D278" i="12"/>
  <c r="D279" i="12" s="1"/>
  <c r="E278" i="12"/>
  <c r="E279" i="12" s="1"/>
  <c r="F278" i="12"/>
  <c r="F279" i="12" s="1"/>
  <c r="G278" i="12"/>
  <c r="G279" i="12" s="1"/>
  <c r="C278" i="12"/>
  <c r="P253" i="12"/>
  <c r="D252" i="12"/>
  <c r="E252" i="12"/>
  <c r="E253" i="12" s="1"/>
  <c r="F252" i="12"/>
  <c r="F253" i="12" s="1"/>
  <c r="G252" i="12"/>
  <c r="G253" i="12" s="1"/>
  <c r="C252" i="12"/>
  <c r="C263" i="12" s="1"/>
  <c r="D226" i="12"/>
  <c r="D227" i="12" s="1"/>
  <c r="E226" i="12"/>
  <c r="E227" i="12" s="1"/>
  <c r="F226" i="12"/>
  <c r="F227" i="12" s="1"/>
  <c r="G226" i="12"/>
  <c r="G227" i="12" s="1"/>
  <c r="C226" i="12"/>
  <c r="C237" i="12" s="1"/>
  <c r="D200" i="12"/>
  <c r="E200" i="12"/>
  <c r="F200" i="12"/>
  <c r="G200" i="12"/>
  <c r="C200" i="12"/>
  <c r="C210" i="12" s="1"/>
  <c r="D173" i="12"/>
  <c r="E173" i="12"/>
  <c r="F173" i="12"/>
  <c r="G173" i="12"/>
  <c r="C173" i="12"/>
  <c r="P96" i="12"/>
  <c r="C96" i="12"/>
  <c r="C70" i="12"/>
  <c r="C42" i="12"/>
  <c r="E41" i="12"/>
  <c r="F41" i="12"/>
  <c r="G41" i="12"/>
  <c r="D41" i="12"/>
  <c r="C17" i="12"/>
  <c r="F42" i="12" l="1"/>
  <c r="F52" i="12"/>
  <c r="F184" i="12"/>
  <c r="F174" i="12"/>
  <c r="G210" i="12"/>
  <c r="G201" i="12"/>
  <c r="E306" i="12"/>
  <c r="E316" i="12"/>
  <c r="F332" i="12"/>
  <c r="G359" i="12"/>
  <c r="G369" i="12"/>
  <c r="F449" i="12"/>
  <c r="F439" i="12"/>
  <c r="G475" i="12"/>
  <c r="G466" i="12"/>
  <c r="E52" i="12"/>
  <c r="E42" i="12"/>
  <c r="E184" i="12"/>
  <c r="E174" i="12"/>
  <c r="F201" i="12"/>
  <c r="F210" i="12"/>
  <c r="D253" i="12"/>
  <c r="D263" i="12"/>
  <c r="C316" i="12"/>
  <c r="C306" i="12"/>
  <c r="D306" i="12"/>
  <c r="D316" i="12"/>
  <c r="E332" i="12"/>
  <c r="F359" i="12"/>
  <c r="F369" i="12"/>
  <c r="E449" i="12"/>
  <c r="E439" i="12"/>
  <c r="F475" i="12"/>
  <c r="F466" i="12"/>
  <c r="F545" i="12"/>
  <c r="F555" i="12"/>
  <c r="D42" i="12"/>
  <c r="D52" i="12"/>
  <c r="C184" i="12"/>
  <c r="C174" i="12"/>
  <c r="D174" i="12"/>
  <c r="D184" i="12"/>
  <c r="E201" i="12"/>
  <c r="E210" i="12"/>
  <c r="G316" i="12"/>
  <c r="G306" i="12"/>
  <c r="C332" i="12"/>
  <c r="C342" i="12"/>
  <c r="D332" i="12"/>
  <c r="E359" i="12"/>
  <c r="E369" i="12"/>
  <c r="D449" i="12"/>
  <c r="D439" i="12"/>
  <c r="E466" i="12"/>
  <c r="E475" i="12"/>
  <c r="E545" i="12"/>
  <c r="E555" i="12"/>
  <c r="G42" i="12"/>
  <c r="G52" i="12"/>
  <c r="G174" i="12"/>
  <c r="Q174" i="12" s="1"/>
  <c r="G184" i="12"/>
  <c r="D201" i="12"/>
  <c r="D210" i="12"/>
  <c r="C289" i="12"/>
  <c r="C279" i="12"/>
  <c r="F306" i="12"/>
  <c r="F316" i="12"/>
  <c r="G332" i="12"/>
  <c r="C369" i="12"/>
  <c r="C359" i="12"/>
  <c r="D359" i="12"/>
  <c r="D369" i="12"/>
  <c r="C466" i="12"/>
  <c r="C475" i="12"/>
  <c r="D466" i="12"/>
  <c r="D475" i="12"/>
  <c r="C201" i="12"/>
  <c r="C439" i="12"/>
  <c r="C545" i="12"/>
  <c r="C227" i="12"/>
  <c r="Q279" i="12"/>
  <c r="C386" i="12"/>
  <c r="C253" i="12"/>
  <c r="C520" i="12"/>
  <c r="C413" i="12"/>
  <c r="C546" i="10"/>
  <c r="D529" i="10"/>
  <c r="C521" i="10"/>
  <c r="C556" i="12" l="1"/>
  <c r="C557" i="12" s="1"/>
  <c r="C494" i="10"/>
  <c r="C467" i="10"/>
  <c r="G436" i="10"/>
  <c r="H436" i="10"/>
  <c r="I436" i="10"/>
  <c r="J436" i="10"/>
  <c r="K436" i="10"/>
  <c r="L436" i="10"/>
  <c r="M436" i="10"/>
  <c r="N436" i="10"/>
  <c r="O436" i="10"/>
  <c r="C440" i="10"/>
  <c r="C413" i="10"/>
  <c r="E385" i="10"/>
  <c r="E386" i="10" s="1"/>
  <c r="F385" i="10"/>
  <c r="F386" i="10" s="1"/>
  <c r="C385" i="10"/>
  <c r="C396" i="10" s="1"/>
  <c r="C359" i="10"/>
  <c r="C332" i="10"/>
  <c r="C306" i="10"/>
  <c r="C279" i="10"/>
  <c r="C227" i="10"/>
  <c r="C201" i="10"/>
  <c r="E200" i="10"/>
  <c r="E201" i="10" s="1"/>
  <c r="F200" i="10"/>
  <c r="F201" i="10" s="1"/>
  <c r="G200" i="10"/>
  <c r="G201" i="10" s="1"/>
  <c r="H200" i="10"/>
  <c r="H201" i="10" s="1"/>
  <c r="I200" i="10"/>
  <c r="I201" i="10" s="1"/>
  <c r="J200" i="10"/>
  <c r="J201" i="10" s="1"/>
  <c r="K200" i="10"/>
  <c r="K201" i="10" s="1"/>
  <c r="L200" i="10"/>
  <c r="L201" i="10" s="1"/>
  <c r="M200" i="10"/>
  <c r="M201" i="10" s="1"/>
  <c r="N200" i="10"/>
  <c r="N201" i="10" s="1"/>
  <c r="O200" i="10"/>
  <c r="O201" i="10" s="1"/>
  <c r="D200" i="10"/>
  <c r="D201" i="10" s="1"/>
  <c r="C174" i="10"/>
  <c r="P149" i="10"/>
  <c r="C121" i="10"/>
  <c r="C70" i="10"/>
  <c r="C42" i="10"/>
  <c r="E41" i="10"/>
  <c r="F41" i="10"/>
  <c r="G41" i="10"/>
  <c r="G42" i="10" s="1"/>
  <c r="H41" i="10"/>
  <c r="I41" i="10"/>
  <c r="J41" i="10"/>
  <c r="K41" i="10"/>
  <c r="L41" i="10"/>
  <c r="M41" i="10"/>
  <c r="N41" i="10"/>
  <c r="O41" i="10"/>
  <c r="D41" i="10"/>
  <c r="D42" i="10" s="1"/>
  <c r="Q209" i="10" l="1"/>
  <c r="C386" i="10"/>
  <c r="C17" i="10"/>
  <c r="E12" i="10" l="1"/>
  <c r="F12" i="10"/>
  <c r="D26" i="10" l="1"/>
  <c r="E517" i="10"/>
  <c r="H517" i="10"/>
  <c r="I517" i="10"/>
  <c r="J517" i="10"/>
  <c r="K517" i="10"/>
  <c r="L517" i="10"/>
  <c r="M517" i="10"/>
  <c r="N517" i="10"/>
  <c r="O517" i="10"/>
  <c r="Q183" i="10"/>
  <c r="E173" i="10"/>
  <c r="F173" i="10"/>
  <c r="G173" i="10"/>
  <c r="G174" i="10" s="1"/>
  <c r="H173" i="10"/>
  <c r="I173" i="10"/>
  <c r="J173" i="10"/>
  <c r="K173" i="10"/>
  <c r="L173" i="10"/>
  <c r="M173" i="10"/>
  <c r="N173" i="10"/>
  <c r="O173" i="10"/>
  <c r="D173" i="10"/>
  <c r="D174" i="10" s="1"/>
  <c r="E170" i="10"/>
  <c r="E174" i="10" s="1"/>
  <c r="F170" i="10"/>
  <c r="F174" i="10" s="1"/>
  <c r="H170" i="10"/>
  <c r="H174" i="10" s="1"/>
  <c r="I170" i="10"/>
  <c r="J170" i="10"/>
  <c r="K170" i="10"/>
  <c r="L170" i="10"/>
  <c r="L174" i="10" s="1"/>
  <c r="M170" i="10"/>
  <c r="N170" i="10"/>
  <c r="O170" i="10"/>
  <c r="D184" i="10"/>
  <c r="O174" i="10" l="1"/>
  <c r="K174" i="10"/>
  <c r="N174" i="10"/>
  <c r="J174" i="10"/>
  <c r="M174" i="10"/>
  <c r="I174" i="10"/>
  <c r="M184" i="10"/>
  <c r="I184" i="10"/>
  <c r="E184" i="10"/>
  <c r="L184" i="10"/>
  <c r="H184" i="10"/>
  <c r="O184" i="10"/>
  <c r="K184" i="10"/>
  <c r="G184" i="10"/>
  <c r="Q184" i="10" s="1"/>
  <c r="N184" i="10"/>
  <c r="J184" i="10"/>
  <c r="F184" i="10"/>
  <c r="Q157" i="10"/>
  <c r="Q386" i="10"/>
  <c r="Q174" i="10"/>
  <c r="L529" i="12"/>
  <c r="Q520" i="12"/>
  <c r="Q554" i="12"/>
  <c r="G555" i="12"/>
  <c r="H555" i="12"/>
  <c r="I555" i="12"/>
  <c r="J555" i="12"/>
  <c r="K555" i="12"/>
  <c r="L555" i="12"/>
  <c r="M555" i="12"/>
  <c r="N555" i="12"/>
  <c r="O555" i="12"/>
  <c r="D555" i="12"/>
  <c r="E529" i="12"/>
  <c r="F529" i="12"/>
  <c r="Q528" i="12"/>
  <c r="H529" i="12"/>
  <c r="I529" i="12"/>
  <c r="J529" i="12"/>
  <c r="K529" i="12"/>
  <c r="M529" i="12"/>
  <c r="N529" i="12"/>
  <c r="O529" i="12"/>
  <c r="D529" i="12"/>
  <c r="Q502" i="12"/>
  <c r="E503" i="12"/>
  <c r="F503" i="12"/>
  <c r="D503" i="12"/>
  <c r="H465" i="12"/>
  <c r="I465" i="12"/>
  <c r="J465" i="12"/>
  <c r="K465" i="12"/>
  <c r="L465" i="12"/>
  <c r="M465" i="12"/>
  <c r="N465" i="12"/>
  <c r="O465" i="12"/>
  <c r="H438" i="12"/>
  <c r="H439" i="12" s="1"/>
  <c r="I438" i="12"/>
  <c r="I439" i="12" s="1"/>
  <c r="J438" i="12"/>
  <c r="J439" i="12" s="1"/>
  <c r="K438" i="12"/>
  <c r="K439" i="12" s="1"/>
  <c r="L438" i="12"/>
  <c r="L439" i="12" s="1"/>
  <c r="M438" i="12"/>
  <c r="M439" i="12" s="1"/>
  <c r="N438" i="12"/>
  <c r="N439" i="12" s="1"/>
  <c r="O438" i="12"/>
  <c r="O439" i="12" s="1"/>
  <c r="G449" i="12"/>
  <c r="O422" i="12"/>
  <c r="E422" i="12"/>
  <c r="E423" i="12" s="1"/>
  <c r="F422" i="12"/>
  <c r="Q422" i="12"/>
  <c r="H422" i="12"/>
  <c r="I422" i="12"/>
  <c r="J422" i="12"/>
  <c r="K422" i="12"/>
  <c r="L422" i="12"/>
  <c r="M422" i="12"/>
  <c r="N422" i="12"/>
  <c r="D423" i="12"/>
  <c r="H412" i="12"/>
  <c r="H413" i="12" s="1"/>
  <c r="I412" i="12"/>
  <c r="I413" i="12" s="1"/>
  <c r="J412" i="12"/>
  <c r="J413" i="12" s="1"/>
  <c r="K412" i="12"/>
  <c r="K413" i="12" s="1"/>
  <c r="L412" i="12"/>
  <c r="L413" i="12" s="1"/>
  <c r="M412" i="12"/>
  <c r="M413" i="12" s="1"/>
  <c r="N412" i="12"/>
  <c r="N413" i="12" s="1"/>
  <c r="O412" i="12"/>
  <c r="O413" i="12" s="1"/>
  <c r="E396" i="12"/>
  <c r="F396" i="12"/>
  <c r="Q395" i="12"/>
  <c r="D396" i="12"/>
  <c r="H385" i="12"/>
  <c r="H386" i="12" s="1"/>
  <c r="I385" i="12"/>
  <c r="I386" i="12" s="1"/>
  <c r="J385" i="12"/>
  <c r="J386" i="12" s="1"/>
  <c r="K385" i="12"/>
  <c r="K386" i="12" s="1"/>
  <c r="L385" i="12"/>
  <c r="L386" i="12" s="1"/>
  <c r="M385" i="12"/>
  <c r="M386" i="12" s="1"/>
  <c r="N385" i="12"/>
  <c r="N386" i="12" s="1"/>
  <c r="O385" i="12"/>
  <c r="O386" i="12" s="1"/>
  <c r="H358" i="12"/>
  <c r="I358" i="12"/>
  <c r="J358" i="12"/>
  <c r="K358" i="12"/>
  <c r="L358" i="12"/>
  <c r="M358" i="12"/>
  <c r="N358" i="12"/>
  <c r="O358" i="12"/>
  <c r="E341" i="12"/>
  <c r="E342" i="12" s="1"/>
  <c r="F341" i="12"/>
  <c r="F342" i="12" s="1"/>
  <c r="G341" i="12"/>
  <c r="H341" i="12"/>
  <c r="I341" i="12"/>
  <c r="J341" i="12"/>
  <c r="K341" i="12"/>
  <c r="L341" i="12"/>
  <c r="M341" i="12"/>
  <c r="N341" i="12"/>
  <c r="O341" i="12"/>
  <c r="D341" i="12"/>
  <c r="D342" i="12" s="1"/>
  <c r="H331" i="12"/>
  <c r="I331" i="12"/>
  <c r="J331" i="12"/>
  <c r="K331" i="12"/>
  <c r="L331" i="12"/>
  <c r="M331" i="12"/>
  <c r="N331" i="12"/>
  <c r="O331" i="12"/>
  <c r="E289" i="12"/>
  <c r="F289" i="12"/>
  <c r="G289" i="12"/>
  <c r="H278" i="12"/>
  <c r="H279" i="12" s="1"/>
  <c r="I278" i="12"/>
  <c r="I279" i="12" s="1"/>
  <c r="J278" i="12"/>
  <c r="J279" i="12" s="1"/>
  <c r="K278" i="12"/>
  <c r="K279" i="12" s="1"/>
  <c r="L278" i="12"/>
  <c r="L279" i="12" s="1"/>
  <c r="M278" i="12"/>
  <c r="M279" i="12" s="1"/>
  <c r="N278" i="12"/>
  <c r="N279" i="12" s="1"/>
  <c r="O278" i="12"/>
  <c r="O279" i="12" s="1"/>
  <c r="O262" i="12"/>
  <c r="E262" i="12"/>
  <c r="E263" i="12" s="1"/>
  <c r="F262" i="12"/>
  <c r="F263" i="12" s="1"/>
  <c r="G262" i="12"/>
  <c r="G263" i="12" s="1"/>
  <c r="H262" i="12"/>
  <c r="I262" i="12"/>
  <c r="I263" i="12" s="1"/>
  <c r="J262" i="12"/>
  <c r="K262" i="12"/>
  <c r="L262" i="12"/>
  <c r="M262" i="12"/>
  <c r="M263" i="12" s="1"/>
  <c r="N262" i="12"/>
  <c r="H252" i="12"/>
  <c r="H253" i="12" s="1"/>
  <c r="I252" i="12"/>
  <c r="I253" i="12" s="1"/>
  <c r="J252" i="12"/>
  <c r="J253" i="12" s="1"/>
  <c r="K252" i="12"/>
  <c r="K253" i="12" s="1"/>
  <c r="L252" i="12"/>
  <c r="L253" i="12" s="1"/>
  <c r="M252" i="12"/>
  <c r="M253" i="12" s="1"/>
  <c r="N252" i="12"/>
  <c r="N253" i="12" s="1"/>
  <c r="O252" i="12"/>
  <c r="O253" i="12" s="1"/>
  <c r="E237" i="12"/>
  <c r="F237" i="12"/>
  <c r="H237" i="12"/>
  <c r="I237" i="12"/>
  <c r="J237" i="12"/>
  <c r="K237" i="12"/>
  <c r="L237" i="12"/>
  <c r="M237" i="12"/>
  <c r="N237" i="12"/>
  <c r="O237" i="12"/>
  <c r="D237" i="12"/>
  <c r="Q209" i="12"/>
  <c r="H200" i="12"/>
  <c r="I200" i="12"/>
  <c r="J200" i="12"/>
  <c r="K200" i="12"/>
  <c r="L200" i="12"/>
  <c r="M200" i="12"/>
  <c r="N200" i="12"/>
  <c r="O200" i="12"/>
  <c r="H173" i="12"/>
  <c r="I173" i="12"/>
  <c r="J173" i="12"/>
  <c r="K173" i="12"/>
  <c r="L173" i="12"/>
  <c r="M173" i="12"/>
  <c r="N173" i="12"/>
  <c r="O173" i="12"/>
  <c r="Q157" i="12"/>
  <c r="E148" i="12"/>
  <c r="E149" i="12" s="1"/>
  <c r="F148" i="12"/>
  <c r="F149" i="12" s="1"/>
  <c r="G148" i="12"/>
  <c r="G149" i="12" s="1"/>
  <c r="H148" i="12"/>
  <c r="H149" i="12" s="1"/>
  <c r="I148" i="12"/>
  <c r="I149" i="12" s="1"/>
  <c r="J148" i="12"/>
  <c r="J149" i="12" s="1"/>
  <c r="K148" i="12"/>
  <c r="K149" i="12" s="1"/>
  <c r="L148" i="12"/>
  <c r="L149" i="12" s="1"/>
  <c r="M148" i="12"/>
  <c r="M149" i="12" s="1"/>
  <c r="N148" i="12"/>
  <c r="N149" i="12" s="1"/>
  <c r="O148" i="12"/>
  <c r="O149" i="12" s="1"/>
  <c r="D148" i="12"/>
  <c r="D149" i="12" s="1"/>
  <c r="E158" i="12"/>
  <c r="F158" i="12"/>
  <c r="G158" i="12"/>
  <c r="H158" i="12"/>
  <c r="I158" i="12"/>
  <c r="J158" i="12"/>
  <c r="K158" i="12"/>
  <c r="L158" i="12"/>
  <c r="M158" i="12"/>
  <c r="N158" i="12"/>
  <c r="O158" i="12"/>
  <c r="D158" i="12"/>
  <c r="Q79" i="12"/>
  <c r="G555" i="10"/>
  <c r="H555" i="10"/>
  <c r="I555" i="10"/>
  <c r="J555" i="10"/>
  <c r="K555" i="10"/>
  <c r="L555" i="10"/>
  <c r="M555" i="10"/>
  <c r="N555" i="10"/>
  <c r="O555" i="10"/>
  <c r="D545" i="10"/>
  <c r="E545" i="10"/>
  <c r="F545" i="10"/>
  <c r="F546" i="10" s="1"/>
  <c r="G545" i="10"/>
  <c r="G546" i="10" s="1"/>
  <c r="H545" i="10"/>
  <c r="H546" i="10" s="1"/>
  <c r="I545" i="10"/>
  <c r="I546" i="10" s="1"/>
  <c r="J545" i="10"/>
  <c r="J546" i="10" s="1"/>
  <c r="K545" i="10"/>
  <c r="K546" i="10" s="1"/>
  <c r="L545" i="10"/>
  <c r="L546" i="10" s="1"/>
  <c r="M545" i="10"/>
  <c r="M546" i="10" s="1"/>
  <c r="N545" i="10"/>
  <c r="N546" i="10" s="1"/>
  <c r="O545" i="10"/>
  <c r="O546" i="10" s="1"/>
  <c r="E529" i="10"/>
  <c r="G529" i="10"/>
  <c r="Q529" i="10" s="1"/>
  <c r="H529" i="10"/>
  <c r="I529" i="10"/>
  <c r="J529" i="10"/>
  <c r="K529" i="10"/>
  <c r="L529" i="10"/>
  <c r="M529" i="10"/>
  <c r="N529" i="10"/>
  <c r="O529" i="10"/>
  <c r="E520" i="10"/>
  <c r="E521" i="10" s="1"/>
  <c r="F520" i="10"/>
  <c r="F521" i="10" s="1"/>
  <c r="G520" i="10"/>
  <c r="G521" i="10" s="1"/>
  <c r="H520" i="10"/>
  <c r="H521" i="10" s="1"/>
  <c r="I520" i="10"/>
  <c r="I521" i="10" s="1"/>
  <c r="J520" i="10"/>
  <c r="J521" i="10" s="1"/>
  <c r="K520" i="10"/>
  <c r="K521" i="10" s="1"/>
  <c r="L520" i="10"/>
  <c r="L521" i="10" s="1"/>
  <c r="M520" i="10"/>
  <c r="M521" i="10" s="1"/>
  <c r="N520" i="10"/>
  <c r="N521" i="10" s="1"/>
  <c r="O520" i="10"/>
  <c r="O521" i="10" s="1"/>
  <c r="D520" i="10"/>
  <c r="D530" i="10" s="1"/>
  <c r="E503" i="10"/>
  <c r="F503" i="10"/>
  <c r="G503" i="10"/>
  <c r="Q503" i="10" s="1"/>
  <c r="H503" i="10"/>
  <c r="I503" i="10"/>
  <c r="J503" i="10"/>
  <c r="K503" i="10"/>
  <c r="L503" i="10"/>
  <c r="M503" i="10"/>
  <c r="N503" i="10"/>
  <c r="O503" i="10"/>
  <c r="D503" i="10"/>
  <c r="E493" i="10"/>
  <c r="F493" i="10"/>
  <c r="G493" i="10"/>
  <c r="G504" i="10" s="1"/>
  <c r="H493" i="10"/>
  <c r="I493" i="10"/>
  <c r="J493" i="10"/>
  <c r="K493" i="10"/>
  <c r="L493" i="10"/>
  <c r="M493" i="10"/>
  <c r="N493" i="10"/>
  <c r="O493" i="10"/>
  <c r="D493" i="10"/>
  <c r="D504" i="10" s="1"/>
  <c r="E504" i="10"/>
  <c r="G475" i="10"/>
  <c r="Q475" i="10" s="1"/>
  <c r="H475" i="10"/>
  <c r="I475" i="10"/>
  <c r="J475" i="10"/>
  <c r="K475" i="10"/>
  <c r="L475" i="10"/>
  <c r="M475" i="10"/>
  <c r="N475" i="10"/>
  <c r="O475" i="10"/>
  <c r="E466" i="10"/>
  <c r="F466" i="10"/>
  <c r="G466" i="10"/>
  <c r="H466" i="10"/>
  <c r="H467" i="10" s="1"/>
  <c r="I466" i="10"/>
  <c r="I467" i="10" s="1"/>
  <c r="J466" i="10"/>
  <c r="J467" i="10" s="1"/>
  <c r="K466" i="10"/>
  <c r="K467" i="10" s="1"/>
  <c r="L466" i="10"/>
  <c r="L467" i="10" s="1"/>
  <c r="M466" i="10"/>
  <c r="M467" i="10" s="1"/>
  <c r="N466" i="10"/>
  <c r="N467" i="10" s="1"/>
  <c r="O466" i="10"/>
  <c r="O467" i="10" s="1"/>
  <c r="D466" i="10"/>
  <c r="N476" i="10"/>
  <c r="Q449" i="10"/>
  <c r="E439" i="10"/>
  <c r="F439" i="10"/>
  <c r="F440" i="10" s="1"/>
  <c r="G439" i="10"/>
  <c r="G440" i="10" s="1"/>
  <c r="H439" i="10"/>
  <c r="I439" i="10"/>
  <c r="J439" i="10"/>
  <c r="K439" i="10"/>
  <c r="L439" i="10"/>
  <c r="M439" i="10"/>
  <c r="N439" i="10"/>
  <c r="O439" i="10"/>
  <c r="D439" i="10"/>
  <c r="Q422" i="10"/>
  <c r="K263" i="12" l="1"/>
  <c r="J530" i="10"/>
  <c r="L530" i="10"/>
  <c r="L263" i="12"/>
  <c r="H263" i="12"/>
  <c r="O263" i="12"/>
  <c r="N174" i="12"/>
  <c r="N184" i="12"/>
  <c r="J174" i="12"/>
  <c r="J184" i="12"/>
  <c r="N201" i="12"/>
  <c r="N210" i="12"/>
  <c r="J201" i="12"/>
  <c r="J210" i="12"/>
  <c r="L342" i="12"/>
  <c r="L332" i="12"/>
  <c r="H342" i="12"/>
  <c r="H332" i="12"/>
  <c r="L369" i="12"/>
  <c r="L359" i="12"/>
  <c r="H369" i="12"/>
  <c r="H359" i="12"/>
  <c r="M475" i="12"/>
  <c r="M466" i="12"/>
  <c r="I475" i="12"/>
  <c r="I466" i="12"/>
  <c r="M184" i="12"/>
  <c r="M174" i="12"/>
  <c r="I184" i="12"/>
  <c r="I174" i="12"/>
  <c r="M201" i="12"/>
  <c r="M210" i="12"/>
  <c r="I201" i="12"/>
  <c r="I210" i="12"/>
  <c r="O342" i="12"/>
  <c r="O332" i="12"/>
  <c r="K342" i="12"/>
  <c r="K332" i="12"/>
  <c r="O359" i="12"/>
  <c r="O369" i="12"/>
  <c r="K359" i="12"/>
  <c r="K369" i="12"/>
  <c r="L466" i="12"/>
  <c r="L475" i="12"/>
  <c r="H466" i="12"/>
  <c r="H475" i="12"/>
  <c r="L174" i="12"/>
  <c r="L184" i="12"/>
  <c r="H174" i="12"/>
  <c r="H184" i="12"/>
  <c r="L201" i="12"/>
  <c r="L210" i="12"/>
  <c r="H201" i="12"/>
  <c r="H210" i="12"/>
  <c r="N342" i="12"/>
  <c r="N332" i="12"/>
  <c r="J342" i="12"/>
  <c r="J332" i="12"/>
  <c r="Q341" i="12"/>
  <c r="G342" i="12"/>
  <c r="Q342" i="12" s="1"/>
  <c r="N359" i="12"/>
  <c r="N369" i="12"/>
  <c r="J359" i="12"/>
  <c r="J369" i="12"/>
  <c r="O475" i="12"/>
  <c r="O466" i="12"/>
  <c r="K475" i="12"/>
  <c r="K466" i="12"/>
  <c r="O174" i="12"/>
  <c r="O184" i="12"/>
  <c r="K174" i="12"/>
  <c r="K184" i="12"/>
  <c r="O201" i="12"/>
  <c r="O210" i="12"/>
  <c r="K201" i="12"/>
  <c r="K210" i="12"/>
  <c r="N263" i="12"/>
  <c r="J263" i="12"/>
  <c r="M342" i="12"/>
  <c r="M332" i="12"/>
  <c r="I332" i="12"/>
  <c r="I342" i="12"/>
  <c r="M359" i="12"/>
  <c r="M369" i="12"/>
  <c r="I359" i="12"/>
  <c r="I369" i="12"/>
  <c r="N475" i="12"/>
  <c r="N466" i="12"/>
  <c r="J475" i="12"/>
  <c r="J466" i="12"/>
  <c r="F530" i="10"/>
  <c r="K530" i="10"/>
  <c r="L503" i="12"/>
  <c r="H503" i="12"/>
  <c r="N449" i="12"/>
  <c r="J449" i="12"/>
  <c r="G529" i="12"/>
  <c r="Q529" i="12" s="1"/>
  <c r="O503" i="12"/>
  <c r="K503" i="12"/>
  <c r="G503" i="12"/>
  <c r="Q503" i="12" s="1"/>
  <c r="L449" i="12"/>
  <c r="H449" i="12"/>
  <c r="G476" i="10"/>
  <c r="Q476" i="10" s="1"/>
  <c r="G467" i="10"/>
  <c r="K476" i="10"/>
  <c r="F476" i="10"/>
  <c r="F467" i="10"/>
  <c r="N556" i="10"/>
  <c r="J556" i="10"/>
  <c r="D450" i="10"/>
  <c r="D440" i="10"/>
  <c r="J476" i="10"/>
  <c r="E476" i="10"/>
  <c r="E467" i="10"/>
  <c r="E546" i="10"/>
  <c r="E556" i="10"/>
  <c r="O476" i="10"/>
  <c r="D476" i="10"/>
  <c r="D467" i="10"/>
  <c r="F504" i="10"/>
  <c r="F494" i="10"/>
  <c r="F556" i="10"/>
  <c r="D546" i="10"/>
  <c r="D556" i="10"/>
  <c r="N530" i="10"/>
  <c r="M530" i="10"/>
  <c r="I530" i="10"/>
  <c r="E530" i="10"/>
  <c r="H530" i="10"/>
  <c r="O530" i="10"/>
  <c r="G530" i="10"/>
  <c r="Q530" i="10" s="1"/>
  <c r="O504" i="10"/>
  <c r="K504" i="10"/>
  <c r="M556" i="10"/>
  <c r="I556" i="10"/>
  <c r="L556" i="10"/>
  <c r="H556" i="10"/>
  <c r="O556" i="10"/>
  <c r="K556" i="10"/>
  <c r="Q555" i="10"/>
  <c r="G556" i="10"/>
  <c r="Q556" i="10" s="1"/>
  <c r="L504" i="10"/>
  <c r="H504" i="10"/>
  <c r="N504" i="10"/>
  <c r="J504" i="10"/>
  <c r="M476" i="10"/>
  <c r="I476" i="10"/>
  <c r="M504" i="10"/>
  <c r="I504" i="10"/>
  <c r="K450" i="10"/>
  <c r="G450" i="10"/>
  <c r="Q450" i="10" s="1"/>
  <c r="N450" i="10"/>
  <c r="J450" i="10"/>
  <c r="F450" i="10"/>
  <c r="L476" i="10"/>
  <c r="H476" i="10"/>
  <c r="I450" i="10"/>
  <c r="O450" i="10"/>
  <c r="M450" i="10"/>
  <c r="E450" i="10"/>
  <c r="L450" i="10"/>
  <c r="H450" i="10"/>
  <c r="O440" i="10"/>
  <c r="K440" i="10"/>
  <c r="Q440" i="10"/>
  <c r="N440" i="10"/>
  <c r="J440" i="10"/>
  <c r="Q467" i="10"/>
  <c r="D494" i="10"/>
  <c r="Q546" i="10"/>
  <c r="M440" i="10"/>
  <c r="I440" i="10"/>
  <c r="E440" i="10"/>
  <c r="G494" i="10"/>
  <c r="Q494" i="10" s="1"/>
  <c r="Q504" i="10"/>
  <c r="L440" i="10"/>
  <c r="H440" i="10"/>
  <c r="N503" i="12"/>
  <c r="J503" i="12"/>
  <c r="M503" i="12"/>
  <c r="I503" i="12"/>
  <c r="O449" i="12"/>
  <c r="K449" i="12"/>
  <c r="M396" i="12"/>
  <c r="I396" i="12"/>
  <c r="N423" i="12"/>
  <c r="J423" i="12"/>
  <c r="F423" i="12"/>
  <c r="M449" i="12"/>
  <c r="I449" i="12"/>
  <c r="M423" i="12"/>
  <c r="I423" i="12"/>
  <c r="L423" i="12"/>
  <c r="H423" i="12"/>
  <c r="O423" i="12"/>
  <c r="K423" i="12"/>
  <c r="G423" i="12"/>
  <c r="Q423" i="12" s="1"/>
  <c r="L396" i="12"/>
  <c r="H396" i="12"/>
  <c r="Q316" i="12"/>
  <c r="O396" i="12"/>
  <c r="K396" i="12"/>
  <c r="G396" i="12"/>
  <c r="Q396" i="12" s="1"/>
  <c r="N396" i="12"/>
  <c r="J396" i="12"/>
  <c r="Q368" i="12"/>
  <c r="Q369" i="12"/>
  <c r="N289" i="12"/>
  <c r="J289" i="12"/>
  <c r="Q315" i="12"/>
  <c r="M289" i="12"/>
  <c r="I289" i="12"/>
  <c r="D289" i="12"/>
  <c r="L289" i="12"/>
  <c r="H289" i="12"/>
  <c r="O289" i="12"/>
  <c r="K289" i="12"/>
  <c r="Q262" i="12"/>
  <c r="Q263" i="12"/>
  <c r="Q236" i="12"/>
  <c r="G237" i="12"/>
  <c r="Q237" i="12" s="1"/>
  <c r="Q80" i="12"/>
  <c r="Q130" i="12"/>
  <c r="Q104" i="12"/>
  <c r="Q105" i="12"/>
  <c r="Q70" i="12"/>
  <c r="D96" i="12"/>
  <c r="Q227" i="12"/>
  <c r="Q253" i="12"/>
  <c r="Q306" i="12"/>
  <c r="Q96" i="12"/>
  <c r="Q149" i="12"/>
  <c r="Q158" i="12"/>
  <c r="Q183" i="12"/>
  <c r="Q184" i="12"/>
  <c r="Q288" i="12"/>
  <c r="Q289" i="12"/>
  <c r="Q332" i="12"/>
  <c r="Q413" i="12"/>
  <c r="Q493" i="12"/>
  <c r="Q555" i="12"/>
  <c r="Q545" i="12"/>
  <c r="Q475" i="12"/>
  <c r="Q466" i="12"/>
  <c r="Q449" i="12"/>
  <c r="Q439" i="12"/>
  <c r="Q359" i="12"/>
  <c r="Q386" i="12"/>
  <c r="Q210" i="12"/>
  <c r="Q201" i="12"/>
  <c r="Q131" i="12"/>
  <c r="Q121" i="12"/>
  <c r="O494" i="10"/>
  <c r="M494" i="10"/>
  <c r="K494" i="10"/>
  <c r="I494" i="10"/>
  <c r="E494" i="10"/>
  <c r="N494" i="10"/>
  <c r="L494" i="10"/>
  <c r="J494" i="10"/>
  <c r="H494" i="10"/>
  <c r="Q521" i="10"/>
  <c r="D521" i="10"/>
  <c r="E412" i="10"/>
  <c r="F412" i="10"/>
  <c r="F413" i="10" s="1"/>
  <c r="G412" i="10"/>
  <c r="G413" i="10" s="1"/>
  <c r="H412" i="10"/>
  <c r="I412" i="10"/>
  <c r="J412" i="10"/>
  <c r="K412" i="10"/>
  <c r="L412" i="10"/>
  <c r="M412" i="10"/>
  <c r="N412" i="10"/>
  <c r="O412" i="10"/>
  <c r="D412" i="10"/>
  <c r="D413" i="10" s="1"/>
  <c r="E409" i="10"/>
  <c r="F423" i="10"/>
  <c r="G423" i="10"/>
  <c r="H409" i="10"/>
  <c r="I409" i="10"/>
  <c r="J409" i="10"/>
  <c r="K409" i="10"/>
  <c r="L409" i="10"/>
  <c r="M409" i="10"/>
  <c r="N409" i="10"/>
  <c r="O409" i="10"/>
  <c r="D423" i="10"/>
  <c r="E395" i="10"/>
  <c r="E396" i="10" s="1"/>
  <c r="F395" i="10"/>
  <c r="F396" i="10" s="1"/>
  <c r="H395" i="10"/>
  <c r="I395" i="10"/>
  <c r="J395" i="10"/>
  <c r="K395" i="10"/>
  <c r="L395" i="10"/>
  <c r="M395" i="10"/>
  <c r="N395" i="10"/>
  <c r="O395" i="10"/>
  <c r="H385" i="10"/>
  <c r="H386" i="10" s="1"/>
  <c r="I385" i="10"/>
  <c r="I386" i="10" s="1"/>
  <c r="J385" i="10"/>
  <c r="J386" i="10" s="1"/>
  <c r="K385" i="10"/>
  <c r="K386" i="10" s="1"/>
  <c r="L385" i="10"/>
  <c r="L386" i="10" s="1"/>
  <c r="M385" i="10"/>
  <c r="M386" i="10" s="1"/>
  <c r="N385" i="10"/>
  <c r="N386" i="10" s="1"/>
  <c r="O385" i="10"/>
  <c r="O386" i="10" s="1"/>
  <c r="E368" i="10"/>
  <c r="H368" i="10"/>
  <c r="I368" i="10"/>
  <c r="J368" i="10"/>
  <c r="K368" i="10"/>
  <c r="L368" i="10"/>
  <c r="M368" i="10"/>
  <c r="N368" i="10"/>
  <c r="O368" i="10"/>
  <c r="E358" i="10"/>
  <c r="F358" i="10"/>
  <c r="G358" i="10"/>
  <c r="G359" i="10" s="1"/>
  <c r="H358" i="10"/>
  <c r="I358" i="10"/>
  <c r="J358" i="10"/>
  <c r="K358" i="10"/>
  <c r="L358" i="10"/>
  <c r="M358" i="10"/>
  <c r="N358" i="10"/>
  <c r="O358" i="10"/>
  <c r="D358" i="10"/>
  <c r="D359" i="10" s="1"/>
  <c r="E355" i="10"/>
  <c r="E359" i="10" s="1"/>
  <c r="F359" i="10"/>
  <c r="H355" i="10"/>
  <c r="I355" i="10"/>
  <c r="J355" i="10"/>
  <c r="K355" i="10"/>
  <c r="L355" i="10"/>
  <c r="M355" i="10"/>
  <c r="N355" i="10"/>
  <c r="O355" i="10"/>
  <c r="E341" i="10"/>
  <c r="F341" i="10"/>
  <c r="Q341" i="10"/>
  <c r="H341" i="10"/>
  <c r="I341" i="10"/>
  <c r="J341" i="10"/>
  <c r="K341" i="10"/>
  <c r="L341" i="10"/>
  <c r="M341" i="10"/>
  <c r="N341" i="10"/>
  <c r="O341" i="10"/>
  <c r="E331" i="10"/>
  <c r="E332" i="10" s="1"/>
  <c r="F331" i="10"/>
  <c r="F332" i="10" s="1"/>
  <c r="G331" i="10"/>
  <c r="G332" i="10" s="1"/>
  <c r="H331" i="10"/>
  <c r="H332" i="10" s="1"/>
  <c r="I331" i="10"/>
  <c r="I332" i="10" s="1"/>
  <c r="J331" i="10"/>
  <c r="J332" i="10" s="1"/>
  <c r="K331" i="10"/>
  <c r="K332" i="10" s="1"/>
  <c r="L331" i="10"/>
  <c r="L332" i="10" s="1"/>
  <c r="M331" i="10"/>
  <c r="M332" i="10" s="1"/>
  <c r="N331" i="10"/>
  <c r="N332" i="10" s="1"/>
  <c r="O331" i="10"/>
  <c r="O332" i="10" s="1"/>
  <c r="D331" i="10"/>
  <c r="D332" i="10" s="1"/>
  <c r="E305" i="10"/>
  <c r="E306" i="10" s="1"/>
  <c r="F305" i="10"/>
  <c r="F306" i="10" s="1"/>
  <c r="G305" i="10"/>
  <c r="G306" i="10" s="1"/>
  <c r="H305" i="10"/>
  <c r="H306" i="10" s="1"/>
  <c r="I305" i="10"/>
  <c r="I306" i="10" s="1"/>
  <c r="J305" i="10"/>
  <c r="J306" i="10" s="1"/>
  <c r="K305" i="10"/>
  <c r="K306" i="10" s="1"/>
  <c r="L305" i="10"/>
  <c r="L306" i="10" s="1"/>
  <c r="M305" i="10"/>
  <c r="M306" i="10" s="1"/>
  <c r="N305" i="10"/>
  <c r="N306" i="10" s="1"/>
  <c r="O305" i="10"/>
  <c r="O306" i="10" s="1"/>
  <c r="D305" i="10"/>
  <c r="D306" i="10" s="1"/>
  <c r="E288" i="10"/>
  <c r="F288" i="10"/>
  <c r="H288" i="10"/>
  <c r="I288" i="10"/>
  <c r="J288" i="10"/>
  <c r="K288" i="10"/>
  <c r="L288" i="10"/>
  <c r="M288" i="10"/>
  <c r="N288" i="10"/>
  <c r="O288" i="10"/>
  <c r="E278" i="10"/>
  <c r="E279" i="10" s="1"/>
  <c r="F278" i="10"/>
  <c r="F279" i="10" s="1"/>
  <c r="G278" i="10"/>
  <c r="G279" i="10" s="1"/>
  <c r="H278" i="10"/>
  <c r="H279" i="10" s="1"/>
  <c r="I278" i="10"/>
  <c r="I279" i="10" s="1"/>
  <c r="J278" i="10"/>
  <c r="J279" i="10" s="1"/>
  <c r="K278" i="10"/>
  <c r="K279" i="10" s="1"/>
  <c r="L278" i="10"/>
  <c r="L279" i="10" s="1"/>
  <c r="M278" i="10"/>
  <c r="M279" i="10" s="1"/>
  <c r="N278" i="10"/>
  <c r="N279" i="10" s="1"/>
  <c r="O278" i="10"/>
  <c r="O279" i="10" s="1"/>
  <c r="D278" i="10"/>
  <c r="D279" i="10" s="1"/>
  <c r="O262" i="10"/>
  <c r="F262" i="10"/>
  <c r="Q262" i="10"/>
  <c r="H262" i="10"/>
  <c r="I262" i="10"/>
  <c r="J262" i="10"/>
  <c r="K262" i="10"/>
  <c r="L262" i="10"/>
  <c r="M262" i="10"/>
  <c r="N262" i="10"/>
  <c r="D252" i="10"/>
  <c r="E252" i="10"/>
  <c r="F252" i="10"/>
  <c r="G252" i="10"/>
  <c r="H252" i="10"/>
  <c r="I252" i="10"/>
  <c r="J252" i="10"/>
  <c r="K252" i="10"/>
  <c r="L252" i="10"/>
  <c r="M252" i="10"/>
  <c r="N252" i="10"/>
  <c r="O252" i="10"/>
  <c r="O253" i="10" s="1"/>
  <c r="C252" i="10"/>
  <c r="C263" i="10" s="1"/>
  <c r="Q236" i="10"/>
  <c r="E226" i="10"/>
  <c r="F226" i="10"/>
  <c r="G226" i="10"/>
  <c r="H226" i="10"/>
  <c r="I226" i="10"/>
  <c r="J226" i="10"/>
  <c r="K226" i="10"/>
  <c r="L226" i="10"/>
  <c r="M226" i="10"/>
  <c r="N226" i="10"/>
  <c r="O226" i="10"/>
  <c r="D226" i="10"/>
  <c r="E210" i="10"/>
  <c r="F210" i="10"/>
  <c r="G210" i="10"/>
  <c r="H210" i="10"/>
  <c r="I210" i="10"/>
  <c r="J210" i="10"/>
  <c r="K210" i="10"/>
  <c r="L210" i="10"/>
  <c r="M210" i="10"/>
  <c r="N210" i="10"/>
  <c r="O210" i="10"/>
  <c r="D210" i="10"/>
  <c r="D148" i="10"/>
  <c r="D158" i="10" s="1"/>
  <c r="E148" i="10"/>
  <c r="F148" i="10"/>
  <c r="G148" i="10"/>
  <c r="G149" i="10" s="1"/>
  <c r="H148" i="10"/>
  <c r="I148" i="10"/>
  <c r="J148" i="10"/>
  <c r="K148" i="10"/>
  <c r="L148" i="10"/>
  <c r="M148" i="10"/>
  <c r="N148" i="10"/>
  <c r="O148" i="10"/>
  <c r="C148" i="10"/>
  <c r="C158" i="10" s="1"/>
  <c r="E145" i="10"/>
  <c r="E158" i="10" s="1"/>
  <c r="F145" i="10"/>
  <c r="F158" i="10" s="1"/>
  <c r="G158" i="10"/>
  <c r="H145" i="10"/>
  <c r="H158" i="10" s="1"/>
  <c r="I145" i="10"/>
  <c r="I158" i="10" s="1"/>
  <c r="J145" i="10"/>
  <c r="J158" i="10" s="1"/>
  <c r="K145" i="10"/>
  <c r="K158" i="10" s="1"/>
  <c r="L145" i="10"/>
  <c r="L158" i="10" s="1"/>
  <c r="M145" i="10"/>
  <c r="M158" i="10" s="1"/>
  <c r="N145" i="10"/>
  <c r="N158" i="10" s="1"/>
  <c r="O145" i="10"/>
  <c r="O158" i="10" s="1"/>
  <c r="E120" i="10"/>
  <c r="F120" i="10"/>
  <c r="G120" i="10"/>
  <c r="H120" i="10"/>
  <c r="I120" i="10"/>
  <c r="J120" i="10"/>
  <c r="K120" i="10"/>
  <c r="L120" i="10"/>
  <c r="M120" i="10"/>
  <c r="N120" i="10"/>
  <c r="O120" i="10"/>
  <c r="D120" i="10"/>
  <c r="H104" i="10"/>
  <c r="I104" i="10"/>
  <c r="J104" i="10"/>
  <c r="K104" i="10"/>
  <c r="L104" i="10"/>
  <c r="M104" i="10"/>
  <c r="N104" i="10"/>
  <c r="O104" i="10"/>
  <c r="D95" i="10"/>
  <c r="D96" i="10" s="1"/>
  <c r="E95" i="10"/>
  <c r="F95" i="10"/>
  <c r="G95" i="10"/>
  <c r="H95" i="10"/>
  <c r="I95" i="10"/>
  <c r="J95" i="10"/>
  <c r="K95" i="10"/>
  <c r="L95" i="10"/>
  <c r="M95" i="10"/>
  <c r="N95" i="10"/>
  <c r="O95" i="10"/>
  <c r="H92" i="10"/>
  <c r="I92" i="10"/>
  <c r="J92" i="10"/>
  <c r="K92" i="10"/>
  <c r="L92" i="10"/>
  <c r="M92" i="10"/>
  <c r="N92" i="10"/>
  <c r="O92" i="10"/>
  <c r="F79" i="10"/>
  <c r="H79" i="10"/>
  <c r="I79" i="10"/>
  <c r="J79" i="10"/>
  <c r="K79" i="10"/>
  <c r="L79" i="10"/>
  <c r="M79" i="10"/>
  <c r="N79" i="10"/>
  <c r="O79" i="10"/>
  <c r="E69" i="10"/>
  <c r="F69" i="10"/>
  <c r="G69" i="10"/>
  <c r="G70" i="10" s="1"/>
  <c r="H69" i="10"/>
  <c r="I69" i="10"/>
  <c r="J69" i="10"/>
  <c r="K69" i="10"/>
  <c r="L69" i="10"/>
  <c r="M69" i="10"/>
  <c r="N69" i="10"/>
  <c r="O69" i="10"/>
  <c r="D69" i="10"/>
  <c r="D70" i="10" s="1"/>
  <c r="L342" i="10" l="1"/>
  <c r="K342" i="10"/>
  <c r="E342" i="10"/>
  <c r="H342" i="10"/>
  <c r="L359" i="10"/>
  <c r="H359" i="10"/>
  <c r="O342" i="10"/>
  <c r="G342" i="10"/>
  <c r="G131" i="10"/>
  <c r="Q131" i="10" s="1"/>
  <c r="G121" i="10"/>
  <c r="O237" i="10"/>
  <c r="O227" i="10"/>
  <c r="K237" i="10"/>
  <c r="K227" i="10"/>
  <c r="G237" i="10"/>
  <c r="G227" i="10"/>
  <c r="Q227" i="10" s="1"/>
  <c r="L263" i="10"/>
  <c r="L253" i="10"/>
  <c r="H263" i="10"/>
  <c r="H253" i="10"/>
  <c r="D263" i="10"/>
  <c r="D253" i="10"/>
  <c r="N423" i="10"/>
  <c r="N413" i="10"/>
  <c r="J423" i="10"/>
  <c r="J413" i="10"/>
  <c r="G96" i="10"/>
  <c r="Q96" i="10" s="1"/>
  <c r="G105" i="10"/>
  <c r="Q105" i="10" s="1"/>
  <c r="N237" i="10"/>
  <c r="N227" i="10"/>
  <c r="J237" i="10"/>
  <c r="J227" i="10"/>
  <c r="F237" i="10"/>
  <c r="F227" i="10"/>
  <c r="K263" i="10"/>
  <c r="K253" i="10"/>
  <c r="G263" i="10"/>
  <c r="G253" i="10"/>
  <c r="O359" i="10"/>
  <c r="K359" i="10"/>
  <c r="M423" i="10"/>
  <c r="M413" i="10"/>
  <c r="I423" i="10"/>
  <c r="I413" i="10"/>
  <c r="E423" i="10"/>
  <c r="E413" i="10"/>
  <c r="M237" i="10"/>
  <c r="M227" i="10"/>
  <c r="I237" i="10"/>
  <c r="I227" i="10"/>
  <c r="E237" i="10"/>
  <c r="E227" i="10"/>
  <c r="N263" i="10"/>
  <c r="N253" i="10"/>
  <c r="J263" i="10"/>
  <c r="J253" i="10"/>
  <c r="F263" i="10"/>
  <c r="F253" i="10"/>
  <c r="N342" i="10"/>
  <c r="J342" i="10"/>
  <c r="N359" i="10"/>
  <c r="J359" i="10"/>
  <c r="L423" i="10"/>
  <c r="L413" i="10"/>
  <c r="H423" i="10"/>
  <c r="H413" i="10"/>
  <c r="D131" i="10"/>
  <c r="D121" i="10"/>
  <c r="D237" i="10"/>
  <c r="D227" i="10"/>
  <c r="L237" i="10"/>
  <c r="L227" i="10"/>
  <c r="H237" i="10"/>
  <c r="H227" i="10"/>
  <c r="M263" i="10"/>
  <c r="M253" i="10"/>
  <c r="I263" i="10"/>
  <c r="I253" i="10"/>
  <c r="E263" i="10"/>
  <c r="E253" i="10"/>
  <c r="M342" i="10"/>
  <c r="I342" i="10"/>
  <c r="F342" i="10"/>
  <c r="M359" i="10"/>
  <c r="I359" i="10"/>
  <c r="O423" i="10"/>
  <c r="O413" i="10"/>
  <c r="K423" i="10"/>
  <c r="K413" i="10"/>
  <c r="L396" i="10"/>
  <c r="H396" i="10"/>
  <c r="O396" i="10"/>
  <c r="K396" i="10"/>
  <c r="N396" i="10"/>
  <c r="J396" i="10"/>
  <c r="M396" i="10"/>
  <c r="I396" i="10"/>
  <c r="D369" i="10"/>
  <c r="L369" i="10"/>
  <c r="H369" i="10"/>
  <c r="O369" i="10"/>
  <c r="K369" i="10"/>
  <c r="N369" i="10"/>
  <c r="J369" i="10"/>
  <c r="F369" i="10"/>
  <c r="M369" i="10"/>
  <c r="I369" i="10"/>
  <c r="E369" i="10"/>
  <c r="Q368" i="10"/>
  <c r="G369" i="10"/>
  <c r="Q369" i="10" s="1"/>
  <c r="D342" i="10"/>
  <c r="N316" i="10"/>
  <c r="J316" i="10"/>
  <c r="F316" i="10"/>
  <c r="M316" i="10"/>
  <c r="I316" i="10"/>
  <c r="E316" i="10"/>
  <c r="O263" i="10"/>
  <c r="D316" i="10"/>
  <c r="L316" i="10"/>
  <c r="H316" i="10"/>
  <c r="O316" i="10"/>
  <c r="K316" i="10"/>
  <c r="Q315" i="10"/>
  <c r="G316" i="10"/>
  <c r="Q316" i="10" s="1"/>
  <c r="D289" i="10"/>
  <c r="O289" i="10"/>
  <c r="K289" i="10"/>
  <c r="N289" i="10"/>
  <c r="J289" i="10"/>
  <c r="F289" i="10"/>
  <c r="L289" i="10"/>
  <c r="H289" i="10"/>
  <c r="M289" i="10"/>
  <c r="I289" i="10"/>
  <c r="E289" i="10"/>
  <c r="Q288" i="10"/>
  <c r="G289" i="10"/>
  <c r="Q289" i="10" s="1"/>
  <c r="M131" i="10"/>
  <c r="I131" i="10"/>
  <c r="E131" i="10"/>
  <c r="L131" i="10"/>
  <c r="H131" i="10"/>
  <c r="O131" i="10"/>
  <c r="K131" i="10"/>
  <c r="N131" i="10"/>
  <c r="J131" i="10"/>
  <c r="F131" i="10"/>
  <c r="Q130" i="10"/>
  <c r="M105" i="10"/>
  <c r="I105" i="10"/>
  <c r="E105" i="10"/>
  <c r="L105" i="10"/>
  <c r="D105" i="10"/>
  <c r="O105" i="10"/>
  <c r="K105" i="10"/>
  <c r="H105" i="10"/>
  <c r="N105" i="10"/>
  <c r="J105" i="10"/>
  <c r="F105" i="10"/>
  <c r="Q104" i="10"/>
  <c r="M80" i="10"/>
  <c r="I80" i="10"/>
  <c r="E80" i="10"/>
  <c r="D80" i="10"/>
  <c r="L80" i="10"/>
  <c r="H80" i="10"/>
  <c r="O80" i="10"/>
  <c r="K80" i="10"/>
  <c r="N80" i="10"/>
  <c r="J80" i="10"/>
  <c r="F80" i="10"/>
  <c r="Q79" i="10"/>
  <c r="G80" i="10"/>
  <c r="Q80" i="10" s="1"/>
  <c r="O121" i="10"/>
  <c r="K121" i="10"/>
  <c r="Q121" i="10"/>
  <c r="K149" i="10"/>
  <c r="J121" i="10"/>
  <c r="M121" i="10"/>
  <c r="I121" i="10"/>
  <c r="E121" i="10"/>
  <c r="Q279" i="10"/>
  <c r="Q332" i="10"/>
  <c r="Q342" i="10"/>
  <c r="N121" i="10"/>
  <c r="F121" i="10"/>
  <c r="Q237" i="10"/>
  <c r="L121" i="10"/>
  <c r="H121" i="10"/>
  <c r="C557" i="10"/>
  <c r="C558" i="10" s="1"/>
  <c r="Q395" i="10"/>
  <c r="Q396" i="10"/>
  <c r="Q423" i="10"/>
  <c r="Q413" i="10"/>
  <c r="Q359" i="10"/>
  <c r="N96" i="10"/>
  <c r="L96" i="10"/>
  <c r="J96" i="10"/>
  <c r="H96" i="10"/>
  <c r="F96" i="10"/>
  <c r="Q306" i="10"/>
  <c r="O96" i="10"/>
  <c r="M96" i="10"/>
  <c r="K96" i="10"/>
  <c r="I96" i="10"/>
  <c r="E96" i="10"/>
  <c r="C253" i="10"/>
  <c r="Q263" i="10"/>
  <c r="Q253" i="10"/>
  <c r="Q201" i="10"/>
  <c r="Q210" i="10"/>
  <c r="C149" i="10"/>
  <c r="D149" i="10"/>
  <c r="N149" i="10"/>
  <c r="L149" i="10"/>
  <c r="J149" i="10"/>
  <c r="H149" i="10"/>
  <c r="F149" i="10"/>
  <c r="O149" i="10"/>
  <c r="M149" i="10"/>
  <c r="I149" i="10"/>
  <c r="Q158" i="10"/>
  <c r="Q149" i="10"/>
  <c r="E149" i="10"/>
  <c r="C96" i="10"/>
  <c r="N70" i="10"/>
  <c r="L70" i="10"/>
  <c r="J70" i="10"/>
  <c r="H70" i="10"/>
  <c r="F70" i="10"/>
  <c r="O70" i="10"/>
  <c r="M70" i="10"/>
  <c r="K70" i="10"/>
  <c r="I70" i="10"/>
  <c r="Q70" i="10"/>
  <c r="E70" i="10"/>
  <c r="Q42" i="12"/>
  <c r="E51" i="10"/>
  <c r="F51" i="10"/>
  <c r="Q51" i="10"/>
  <c r="H51" i="10"/>
  <c r="I51" i="10"/>
  <c r="J51" i="10"/>
  <c r="K51" i="10"/>
  <c r="L51" i="10"/>
  <c r="M51" i="10"/>
  <c r="N51" i="10"/>
  <c r="O51" i="10"/>
  <c r="E38" i="10"/>
  <c r="F38" i="10"/>
  <c r="G52" i="10"/>
  <c r="H38" i="10"/>
  <c r="I38" i="10"/>
  <c r="J38" i="10"/>
  <c r="K38" i="10"/>
  <c r="L38" i="10"/>
  <c r="M38" i="10"/>
  <c r="N38" i="10"/>
  <c r="O38" i="10"/>
  <c r="D52" i="10"/>
  <c r="D26" i="12"/>
  <c r="E26" i="12"/>
  <c r="G26" i="12"/>
  <c r="H26" i="12"/>
  <c r="I26" i="12"/>
  <c r="J26" i="12"/>
  <c r="K26" i="12"/>
  <c r="L26" i="12"/>
  <c r="M26" i="12"/>
  <c r="N26" i="12"/>
  <c r="O26" i="12"/>
  <c r="E25" i="10"/>
  <c r="F25" i="10"/>
  <c r="Q25" i="10"/>
  <c r="H25" i="10"/>
  <c r="I25" i="10"/>
  <c r="J25" i="10"/>
  <c r="K25" i="10"/>
  <c r="L25" i="10"/>
  <c r="M25" i="10"/>
  <c r="N25" i="10"/>
  <c r="O25" i="10"/>
  <c r="E16" i="10"/>
  <c r="E17" i="10" s="1"/>
  <c r="F16" i="10"/>
  <c r="F17" i="10" s="1"/>
  <c r="H16" i="10"/>
  <c r="I16" i="10"/>
  <c r="J16" i="10"/>
  <c r="K16" i="10"/>
  <c r="L16" i="10"/>
  <c r="M16" i="10"/>
  <c r="N16" i="10"/>
  <c r="O16" i="10"/>
  <c r="H12" i="10"/>
  <c r="H17" i="10" s="1"/>
  <c r="I12" i="10"/>
  <c r="I17" i="10" s="1"/>
  <c r="J12" i="10"/>
  <c r="J17" i="10" s="1"/>
  <c r="K12" i="10"/>
  <c r="K17" i="10" s="1"/>
  <c r="L12" i="10"/>
  <c r="M12" i="10"/>
  <c r="M17" i="10" s="1"/>
  <c r="N12" i="10"/>
  <c r="N17" i="10" s="1"/>
  <c r="O12" i="10"/>
  <c r="O17" i="10" s="1"/>
  <c r="L17" i="10" l="1"/>
  <c r="N52" i="10"/>
  <c r="N42" i="10"/>
  <c r="J52" i="10"/>
  <c r="J42" i="10"/>
  <c r="M52" i="10"/>
  <c r="M42" i="10"/>
  <c r="I52" i="10"/>
  <c r="I42" i="10"/>
  <c r="E52" i="10"/>
  <c r="E42" i="10"/>
  <c r="L52" i="10"/>
  <c r="L42" i="10"/>
  <c r="H52" i="10"/>
  <c r="H42" i="10"/>
  <c r="O52" i="10"/>
  <c r="O42" i="10"/>
  <c r="K52" i="10"/>
  <c r="K42" i="10"/>
  <c r="F52" i="10"/>
  <c r="F42" i="10"/>
  <c r="D557" i="10"/>
  <c r="D558" i="10" s="1"/>
  <c r="O26" i="10"/>
  <c r="K26" i="10"/>
  <c r="G26" i="10"/>
  <c r="G557" i="10" s="1"/>
  <c r="N26" i="10"/>
  <c r="J26" i="10"/>
  <c r="F26" i="10"/>
  <c r="M26" i="10"/>
  <c r="I26" i="10"/>
  <c r="E26" i="10"/>
  <c r="E557" i="10" s="1"/>
  <c r="E558" i="10" s="1"/>
  <c r="L26" i="10"/>
  <c r="H26" i="10"/>
  <c r="Q42" i="10"/>
  <c r="Q52" i="10"/>
  <c r="L556" i="12"/>
  <c r="L557" i="12" s="1"/>
  <c r="H556" i="12"/>
  <c r="H557" i="12" s="1"/>
  <c r="O556" i="12"/>
  <c r="O557" i="12" s="1"/>
  <c r="K556" i="12"/>
  <c r="K557" i="12" s="1"/>
  <c r="N556" i="12"/>
  <c r="N557" i="12" s="1"/>
  <c r="J556" i="12"/>
  <c r="J557" i="12" s="1"/>
  <c r="M556" i="12"/>
  <c r="M557" i="12" s="1"/>
  <c r="I556" i="12"/>
  <c r="I557" i="12" s="1"/>
  <c r="F26" i="12"/>
  <c r="F556" i="12" s="1"/>
  <c r="F557" i="12" s="1"/>
  <c r="D556" i="12"/>
  <c r="D557" i="12" s="1"/>
  <c r="Q51" i="12"/>
  <c r="Q52" i="12"/>
  <c r="E556" i="12"/>
  <c r="E557" i="12" s="1"/>
  <c r="Q26" i="12"/>
  <c r="Q17" i="12"/>
  <c r="Q17" i="10"/>
  <c r="L557" i="10" l="1"/>
  <c r="L558" i="10" s="1"/>
  <c r="F557" i="10"/>
  <c r="F558" i="10" s="1"/>
  <c r="K557" i="10"/>
  <c r="K558" i="10" s="1"/>
  <c r="J557" i="10"/>
  <c r="J558" i="10" s="1"/>
  <c r="O557" i="10"/>
  <c r="O558" i="10" s="1"/>
  <c r="I557" i="10"/>
  <c r="I558" i="10" s="1"/>
  <c r="N557" i="10"/>
  <c r="N558" i="10" s="1"/>
  <c r="H557" i="10"/>
  <c r="H558" i="10" s="1"/>
  <c r="M557" i="10"/>
  <c r="M558" i="10" s="1"/>
  <c r="Q26" i="10"/>
  <c r="G558" i="10"/>
  <c r="G556" i="12"/>
  <c r="G557" i="12" s="1"/>
</calcChain>
</file>

<file path=xl/sharedStrings.xml><?xml version="1.0" encoding="utf-8"?>
<sst xmlns="http://schemas.openxmlformats.org/spreadsheetml/2006/main" count="4524" uniqueCount="398">
  <si>
    <t>День 1 - ый</t>
  </si>
  <si>
    <t>День 2- ой</t>
  </si>
  <si>
    <t>День 3 - ий</t>
  </si>
  <si>
    <t>День 4 - ый</t>
  </si>
  <si>
    <t>День 5 - ый</t>
  </si>
  <si>
    <t>ЗАВТРАК</t>
  </si>
  <si>
    <t>День 7 - ой</t>
  </si>
  <si>
    <t>День 10 - ый</t>
  </si>
  <si>
    <t>День 6 - ой</t>
  </si>
  <si>
    <t>День 11 - ый</t>
  </si>
  <si>
    <t>День 12 - ый</t>
  </si>
  <si>
    <t>День 13 - ый</t>
  </si>
  <si>
    <t>ОБЕД</t>
  </si>
  <si>
    <t>Хлеб ржаной</t>
  </si>
  <si>
    <t>Напиток из шиповника</t>
  </si>
  <si>
    <t>Каша гречневая рассыпчатая</t>
  </si>
  <si>
    <t>Каша геркулесовая молочная с маслом сливочным</t>
  </si>
  <si>
    <t>Омлет натуральный</t>
  </si>
  <si>
    <t>Биточки рыбные из минтая</t>
  </si>
  <si>
    <t>Чай с сахаром</t>
  </si>
  <si>
    <t>Картофельное пюре</t>
  </si>
  <si>
    <t>Какао с молоком</t>
  </si>
  <si>
    <t>Рис отварной</t>
  </si>
  <si>
    <t>120-120</t>
  </si>
  <si>
    <t>Каша пшённая молочная с маслом сливочным</t>
  </si>
  <si>
    <t>200/5-150/4</t>
  </si>
  <si>
    <t>Батон</t>
  </si>
  <si>
    <t>50-30</t>
  </si>
  <si>
    <t>2-ой ЗАВТРАК</t>
  </si>
  <si>
    <t>200-200</t>
  </si>
  <si>
    <t>Помидоры свежие порционно</t>
  </si>
  <si>
    <t>100-60</t>
  </si>
  <si>
    <t>250/11/10-200/11/10</t>
  </si>
  <si>
    <t>250-250</t>
  </si>
  <si>
    <t>Нектар плодовый (разливной)</t>
  </si>
  <si>
    <t>Хлеб пшеничный</t>
  </si>
  <si>
    <t>Каша геркулесовая молочная</t>
  </si>
  <si>
    <t>Батон высший сорт</t>
  </si>
  <si>
    <t>180-180</t>
  </si>
  <si>
    <t xml:space="preserve">Макаронные изделия  отварные </t>
  </si>
  <si>
    <t>50/50-50/50</t>
  </si>
  <si>
    <t>180-150</t>
  </si>
  <si>
    <t>Каша пшеничная молочная с маслом сливочным</t>
  </si>
  <si>
    <t>100/10-80/10</t>
  </si>
  <si>
    <t xml:space="preserve">Каша "Дружба" молочная </t>
  </si>
  <si>
    <t>Кофейный напиток с молоком</t>
  </si>
  <si>
    <t>Чай с молоком ,с сахаром</t>
  </si>
  <si>
    <t>Салат из отварной свеклы с маслом растительным</t>
  </si>
  <si>
    <t>250/11-200/11</t>
  </si>
  <si>
    <t>100-90</t>
  </si>
  <si>
    <t>180/5-150/3</t>
  </si>
  <si>
    <t xml:space="preserve">Помидоры свежие порционно </t>
  </si>
  <si>
    <t>День  - 8-ой</t>
  </si>
  <si>
    <t>День 9- ый</t>
  </si>
  <si>
    <t>День 14 - ый</t>
  </si>
  <si>
    <t>Каша рисовая молочная с маслом сливочным</t>
  </si>
  <si>
    <t>Огурцы свежие порционно</t>
  </si>
  <si>
    <t>250/10-200/10</t>
  </si>
  <si>
    <t>Каша манная молочная с  маслом сливочным</t>
  </si>
  <si>
    <t>200/5-150/5</t>
  </si>
  <si>
    <t>Макаронные изделия  отварные с маслом сливочным</t>
  </si>
  <si>
    <t>День  - 15-ый</t>
  </si>
  <si>
    <t>День 16- ый</t>
  </si>
  <si>
    <t>День 17 - ый</t>
  </si>
  <si>
    <t>День 18 - ый</t>
  </si>
  <si>
    <t>День 19 - ый</t>
  </si>
  <si>
    <t>День 20 - ый</t>
  </si>
  <si>
    <t>День 21 - ый</t>
  </si>
  <si>
    <t>50-50</t>
  </si>
  <si>
    <t>Бефстроганов из отварной говядины</t>
  </si>
  <si>
    <t>Фрукты свежие (Яблоки)</t>
  </si>
  <si>
    <t>220/5-180/4</t>
  </si>
  <si>
    <t>150/40/10-150/40/10</t>
  </si>
  <si>
    <t xml:space="preserve">Каша кукурузная молочная </t>
  </si>
  <si>
    <t>200-150</t>
  </si>
  <si>
    <t>Какао с молоком(сахар)10</t>
  </si>
  <si>
    <t>190/10-190/10</t>
  </si>
  <si>
    <t>Кофейный напиток с молоком                        (сахар 10)</t>
  </si>
  <si>
    <t>Чай с сахаром с лимоном</t>
  </si>
  <si>
    <t>Запеканка творожная с молоком сгущенным</t>
  </si>
  <si>
    <t>Блины с маслом сливочным</t>
  </si>
  <si>
    <t>45/5-45/5</t>
  </si>
  <si>
    <t>Кефир</t>
  </si>
  <si>
    <t>20-20</t>
  </si>
  <si>
    <t>Вафли</t>
  </si>
  <si>
    <t>Печенье</t>
  </si>
  <si>
    <t>Катык</t>
  </si>
  <si>
    <t>180/30 -180/20</t>
  </si>
  <si>
    <t>Молоко кипяченное</t>
  </si>
  <si>
    <t>30/15/10</t>
  </si>
  <si>
    <t>Бутерброд  с сыром,с маслом</t>
  </si>
  <si>
    <t>Бутерброд с маслом</t>
  </si>
  <si>
    <t>30/10</t>
  </si>
  <si>
    <t>Какао с молоком (сахар 10)</t>
  </si>
  <si>
    <t>Жаркое по - домашнему с куриной грудкой</t>
  </si>
  <si>
    <t>50/200-50/150</t>
  </si>
  <si>
    <t>Рыба тушеная с овощами</t>
  </si>
  <si>
    <t>Пюре картофельное с капустой тушеной (доп.гарнир)</t>
  </si>
  <si>
    <t>Овощи тушеные с говяжиьм фаршем</t>
  </si>
  <si>
    <t>Компот из свежих яблок (сахар 10)</t>
  </si>
  <si>
    <t xml:space="preserve">Крекер </t>
  </si>
  <si>
    <t>Картофель запеченный дольками</t>
  </si>
  <si>
    <t>Котлета из говядины с маслом сливочным</t>
  </si>
  <si>
    <t>100/3-90/3</t>
  </si>
  <si>
    <t>200-180</t>
  </si>
  <si>
    <t>Компот из             сухофруктов                (сахар 10)</t>
  </si>
  <si>
    <t>Огурцы соленые (доп гарнир)</t>
  </si>
  <si>
    <t>Огурцы свежие</t>
  </si>
  <si>
    <t xml:space="preserve">Огурцы свежие </t>
  </si>
  <si>
    <t xml:space="preserve">Омлет натуральный </t>
  </si>
  <si>
    <t>Пудинг из творога со сгущённым молоком</t>
  </si>
  <si>
    <t>200/30-150/30</t>
  </si>
  <si>
    <t>200/5-180/5</t>
  </si>
  <si>
    <t xml:space="preserve"> 170/30-120/30</t>
  </si>
  <si>
    <t>Яйцо отварное</t>
  </si>
  <si>
    <t>Каша пшенная молочная с маслом сливочным</t>
  </si>
  <si>
    <t>180/5-150/5</t>
  </si>
  <si>
    <t>Филе куриной грудки тушеное с овощами</t>
  </si>
  <si>
    <t>Компот из свежих фруктов (сахар 10)</t>
  </si>
  <si>
    <t>250/10/10-200/10/10</t>
  </si>
  <si>
    <t>Биточки рыбные</t>
  </si>
  <si>
    <t>Салат из зеленого горошка к/с</t>
  </si>
  <si>
    <t>Салат из свеклы с маслом растительным</t>
  </si>
  <si>
    <t>Спагетти отварные с маслом сливочным</t>
  </si>
  <si>
    <t>Компот из изюма и яблок (сахар 8)</t>
  </si>
  <si>
    <t>80/40-80/40</t>
  </si>
  <si>
    <t>Шницель куриный натуральный</t>
  </si>
  <si>
    <t>Рис отварной с маслом сливочным</t>
  </si>
  <si>
    <t>Кукуруза к/с (доп.гарнир)</t>
  </si>
  <si>
    <t>Компот из изюма  (сахар 8)</t>
  </si>
  <si>
    <t xml:space="preserve">Тефтели из говядины(без риса) в томатном соусе </t>
  </si>
  <si>
    <t>Котлеты  "Аппетитные"</t>
  </si>
  <si>
    <t>Салат из свежих овощей</t>
  </si>
  <si>
    <t>Рыба запеченная с луком</t>
  </si>
  <si>
    <t>Компот из сухофруктов                (сахар 10)</t>
  </si>
  <si>
    <t xml:space="preserve">Пюре картофельное </t>
  </si>
  <si>
    <t>Биточки рыбные из минтая с маслом сливочным</t>
  </si>
  <si>
    <t>100/5-90/5</t>
  </si>
  <si>
    <t>Щи из свежей капусты, с картофелем,с мясными фрикадельками ,со сметаной</t>
  </si>
  <si>
    <t>Салат из отварной свеклы с зел горошком</t>
  </si>
  <si>
    <t xml:space="preserve">Плов из отварной говядины  </t>
  </si>
  <si>
    <t>Куриная грудка запеченная с овощами и сыром</t>
  </si>
  <si>
    <t>Овощное рагу</t>
  </si>
  <si>
    <t xml:space="preserve">Каша гречневая рассыпчатая </t>
  </si>
  <si>
    <t>Салат из фасоли с кукурузой и солеными огурцами</t>
  </si>
  <si>
    <t>Запеканка картофельная с мясом</t>
  </si>
  <si>
    <t>250-200</t>
  </si>
  <si>
    <t>Огурцы соленые (доп.гарнир)</t>
  </si>
  <si>
    <t xml:space="preserve">Наименование блюд и </t>
  </si>
  <si>
    <t>Масса</t>
  </si>
  <si>
    <t>Пищевые   вещества</t>
  </si>
  <si>
    <t>Энергетическая</t>
  </si>
  <si>
    <t>В1,мг</t>
  </si>
  <si>
    <t>С,мг</t>
  </si>
  <si>
    <t>A,мкг</t>
  </si>
  <si>
    <t>Е,мг</t>
  </si>
  <si>
    <t>Ca</t>
  </si>
  <si>
    <t>P</t>
  </si>
  <si>
    <t>Mg</t>
  </si>
  <si>
    <t>Fe</t>
  </si>
  <si>
    <t>продуктов</t>
  </si>
  <si>
    <t>порции</t>
  </si>
  <si>
    <t>белки</t>
  </si>
  <si>
    <t>жиры</t>
  </si>
  <si>
    <t>угл-ды</t>
  </si>
  <si>
    <t>Ккал</t>
  </si>
  <si>
    <t>180/5</t>
  </si>
  <si>
    <t>Итого:</t>
  </si>
  <si>
    <t>2 - ой ЗАВТРАК</t>
  </si>
  <si>
    <t>ВСЕГО:</t>
  </si>
  <si>
    <t>Сборник</t>
  </si>
  <si>
    <t>рецептур</t>
  </si>
  <si>
    <t>День 6 - ый</t>
  </si>
  <si>
    <t xml:space="preserve">    ценность </t>
  </si>
  <si>
    <t>День 8 - ой</t>
  </si>
  <si>
    <t>ИТОГО за 10 дней</t>
  </si>
  <si>
    <t xml:space="preserve"> </t>
  </si>
  <si>
    <t>Пищевые вещества</t>
  </si>
  <si>
    <t>ИТОГО за 11 дней</t>
  </si>
  <si>
    <t>День 13- ый</t>
  </si>
  <si>
    <t>День 15 - ый</t>
  </si>
  <si>
    <t>День 16 - ый</t>
  </si>
  <si>
    <t>День 20- ый</t>
  </si>
  <si>
    <t>ИТОГО за 21 день</t>
  </si>
  <si>
    <t>150/4</t>
  </si>
  <si>
    <t>150/40/10</t>
  </si>
  <si>
    <t>№1 сб 2017 шк</t>
  </si>
  <si>
    <t>Чай с молоком, с сахаром</t>
  </si>
  <si>
    <t xml:space="preserve">стр 134 табл. 6 Дели Плюс 2012г, </t>
  </si>
  <si>
    <t>№338 сб 2017 шк</t>
  </si>
  <si>
    <t>№173 СБ шк 2017</t>
  </si>
  <si>
    <t>№378 СБ шк 2017</t>
  </si>
  <si>
    <t>№385 СБ шк 2017</t>
  </si>
  <si>
    <t>50/150</t>
  </si>
  <si>
    <t>№71 сб шк 2017</t>
  </si>
  <si>
    <t>№88,105 сб 2017шк</t>
  </si>
  <si>
    <t>ТТК</t>
  </si>
  <si>
    <t>№389 сб 2017 шк</t>
  </si>
  <si>
    <t xml:space="preserve">стр 144 табл. 6 Дели Плюс 2012г, </t>
  </si>
  <si>
    <t>200/5</t>
  </si>
  <si>
    <t>50/200</t>
  </si>
  <si>
    <t>№3 сб 2017 шк</t>
  </si>
  <si>
    <t>№382 сб шк 2017</t>
  </si>
  <si>
    <t>№173 сб шк 2017</t>
  </si>
  <si>
    <t>№209 сб шк2017</t>
  </si>
  <si>
    <t>20</t>
  </si>
  <si>
    <t>№ 386 сб 2017 шк</t>
  </si>
  <si>
    <t>250/10</t>
  </si>
  <si>
    <t>50/50</t>
  </si>
  <si>
    <t>№101 сб шк 2017</t>
  </si>
  <si>
    <t>№260 сб шк 2017</t>
  </si>
  <si>
    <t>№203 сб шк 2017</t>
  </si>
  <si>
    <t>№349 сб шк 2017</t>
  </si>
  <si>
    <t>120/30</t>
  </si>
  <si>
    <t>170/30</t>
  </si>
  <si>
    <t>№223 СБ 2017 шк</t>
  </si>
  <si>
    <t>45/5</t>
  </si>
  <si>
    <t>ТТК №656 от 28.04.2020</t>
  </si>
  <si>
    <t>190/10</t>
  </si>
  <si>
    <t>№376 сб 2017 шк</t>
  </si>
  <si>
    <t>Крекер</t>
  </si>
  <si>
    <t>80/10</t>
  </si>
  <si>
    <t>100/10</t>
  </si>
  <si>
    <t>150/30</t>
  </si>
  <si>
    <t>200/30</t>
  </si>
  <si>
    <t>№312, 139 шк 2017 сб</t>
  </si>
  <si>
    <t>№388 шк 2017 сб</t>
  </si>
  <si>
    <t>180/4</t>
  </si>
  <si>
    <t>ТТК №7Д</t>
  </si>
  <si>
    <t>220/5</t>
  </si>
  <si>
    <t>200</t>
  </si>
  <si>
    <t>№379 шк 2017 сб</t>
  </si>
  <si>
    <t>180</t>
  </si>
  <si>
    <t>№386 шк 2017 сб</t>
  </si>
  <si>
    <t>Овощи тушеные с говяжьим фаршем</t>
  </si>
  <si>
    <t>200/10</t>
  </si>
  <si>
    <t>№143, 241 шк 2017 сб</t>
  </si>
  <si>
    <t>№210 сб 2017 шк</t>
  </si>
  <si>
    <t>60</t>
  </si>
  <si>
    <t>№52 сб 2017 шк</t>
  </si>
  <si>
    <t>№97 шк 2017 сб</t>
  </si>
  <si>
    <t>90</t>
  </si>
  <si>
    <t>№ 234 шк 2017 сб</t>
  </si>
  <si>
    <t>№342 сб 2017 шк</t>
  </si>
  <si>
    <t>№174 сб 2017 шк</t>
  </si>
  <si>
    <t>№99 шк 2017 сб</t>
  </si>
  <si>
    <t>250</t>
  </si>
  <si>
    <t>№291 шк 2017 сб</t>
  </si>
  <si>
    <t>№219 сб 2017 шк</t>
  </si>
  <si>
    <t>180/20</t>
  </si>
  <si>
    <t>180/30</t>
  </si>
  <si>
    <t>30</t>
  </si>
  <si>
    <t>50</t>
  </si>
  <si>
    <t>№70 СБ шк 2017</t>
  </si>
  <si>
    <t>200/11/10</t>
  </si>
  <si>
    <t>250/11/10</t>
  </si>
  <si>
    <t>90/3</t>
  </si>
  <si>
    <t>100/3</t>
  </si>
  <si>
    <t>№271 шк 2017 сб</t>
  </si>
  <si>
    <t>№314 сб 2017 шк</t>
  </si>
  <si>
    <t>150/5</t>
  </si>
  <si>
    <t>250/10/10</t>
  </si>
  <si>
    <t>100</t>
  </si>
  <si>
    <t>200/10/10</t>
  </si>
  <si>
    <t>150/3</t>
  </si>
  <si>
    <t>80/40</t>
  </si>
  <si>
    <t>90/5</t>
  </si>
  <si>
    <t>100/5</t>
  </si>
  <si>
    <t>120</t>
  </si>
  <si>
    <t>№209 сб шк 2017</t>
  </si>
  <si>
    <t>№10 сб 2016 дошк</t>
  </si>
  <si>
    <t>№98 сб 2017 шк</t>
  </si>
  <si>
    <t>№222 сб 2017 шк</t>
  </si>
  <si>
    <t>№52 сб шк 2017</t>
  </si>
  <si>
    <t>№82 сб шк 2017</t>
  </si>
  <si>
    <t>№234 сб шк 2017</t>
  </si>
  <si>
    <t>№312 сб шк 2017</t>
  </si>
  <si>
    <t>№173 сб 2017 шк</t>
  </si>
  <si>
    <t>№245, СБ шк 2017</t>
  </si>
  <si>
    <t>№96 сб шк 2017</t>
  </si>
  <si>
    <t>№210 сб шк 2017</t>
  </si>
  <si>
    <t>№376,СБ 2017,шк</t>
  </si>
  <si>
    <t>№12 сб дошк 2016</t>
  </si>
  <si>
    <t>№88 сб шк 2017</t>
  </si>
  <si>
    <t>№306 сб дошк 2016</t>
  </si>
  <si>
    <t>№304 сб шк 2017</t>
  </si>
  <si>
    <t>№108 сб шк 2017</t>
  </si>
  <si>
    <t>№280сб шк 2017</t>
  </si>
  <si>
    <t>№171 сб шк 2017</t>
  </si>
  <si>
    <t>№174 сб шк 2017</t>
  </si>
  <si>
    <t>№102 сб шк 2017</t>
  </si>
  <si>
    <t>№181 сб 2017 шк</t>
  </si>
  <si>
    <t>№24 сб шк 2017</t>
  </si>
  <si>
    <t>№95 сб шк 2017</t>
  </si>
  <si>
    <t>№202 сб шк 2017</t>
  </si>
  <si>
    <t>№348сб шк 2017</t>
  </si>
  <si>
    <t>№113 сб шк 2017</t>
  </si>
  <si>
    <t>Салат из отварной свеклы с зеленым горошком</t>
  </si>
  <si>
    <t>№53 сб шк 2017</t>
  </si>
  <si>
    <t>№88 сб 2017 шк</t>
  </si>
  <si>
    <t>ТТК № 331</t>
  </si>
  <si>
    <t>ТТК №331</t>
  </si>
  <si>
    <t xml:space="preserve">ТТК </t>
  </si>
  <si>
    <t>№ 143 сб 2017 шк</t>
  </si>
  <si>
    <t>№143 сб 2017 шк</t>
  </si>
  <si>
    <t>№175 сб 2017 шк</t>
  </si>
  <si>
    <t>№119 сб шк 2017</t>
  </si>
  <si>
    <t>№119 сб 2017 шк</t>
  </si>
  <si>
    <t>№265 сб 2017 шк</t>
  </si>
  <si>
    <t>№82 сб 2017 шк</t>
  </si>
  <si>
    <t>№ 21 сб 2017 шк</t>
  </si>
  <si>
    <t>№284 сб 2017 шк</t>
  </si>
  <si>
    <t>185/10/5</t>
  </si>
  <si>
    <t>№377 СБ 2017,шк</t>
  </si>
  <si>
    <t>185/10/5-185/10/5</t>
  </si>
  <si>
    <t>№229 сб 2017 шк</t>
  </si>
  <si>
    <t>Сырники творожные с молоком сгущенным</t>
  </si>
  <si>
    <t>Каша пшеничная молочная  с маслом сливочным</t>
  </si>
  <si>
    <t>Каша пшеничная молочная с маслом  сливочным</t>
  </si>
  <si>
    <t>30%                (28,5-31,5)</t>
  </si>
  <si>
    <t>40%                  (38-42)</t>
  </si>
  <si>
    <t>70%           (66,5-73,5%)</t>
  </si>
  <si>
    <t xml:space="preserve">стр 136 табл. 6 Дели Плюс 2012г, </t>
  </si>
  <si>
    <t>30%                              (28,5-31,5)</t>
  </si>
  <si>
    <t>35-30</t>
  </si>
  <si>
    <t>40-40</t>
  </si>
  <si>
    <t xml:space="preserve">Печенье </t>
  </si>
  <si>
    <t xml:space="preserve">Ряженка </t>
  </si>
  <si>
    <t>Ряженка</t>
  </si>
  <si>
    <t>ВСЕГО ЗА 21 ДЕНЬ</t>
  </si>
  <si>
    <t>В среднем на 1 учащегося в день</t>
  </si>
  <si>
    <t>Суп гороховый с мясными фрикадельками и гренками</t>
  </si>
  <si>
    <t>Щи из свежей капусты с картофелем, с куриными фрикадельками,со сметаной</t>
  </si>
  <si>
    <t>Рассольник Домашний с куриными фрикадельками,со сметаной</t>
  </si>
  <si>
    <t>Макаронные изделия (спагетти)  отварные с маслом сливочным</t>
  </si>
  <si>
    <t>№96 сб 2017 шк</t>
  </si>
  <si>
    <t>№96,сб 2017 шк</t>
  </si>
  <si>
    <t>№113,105 шк 2017 сб</t>
  </si>
  <si>
    <t>№119,105 шк 2017 сб</t>
  </si>
  <si>
    <t>Суп картофельный с клёцками, с мясными фрикадельками</t>
  </si>
  <si>
    <t>№108,105 сб шк 2017</t>
  </si>
  <si>
    <t>Макаронные изделия(спагетти) отварные с маслом сливочным</t>
  </si>
  <si>
    <t>Макароны отварные с маслом сливочным</t>
  </si>
  <si>
    <t>180/3-150/3</t>
  </si>
  <si>
    <t>Суп картофельный с крупой на мясном бульоне</t>
  </si>
  <si>
    <t>Гуляш из отварной говядины</t>
  </si>
  <si>
    <t>Рассольник ленинградский с мясными фрикадельками,со сметаной</t>
  </si>
  <si>
    <t>Суп картофельный с мясными фрикадельками</t>
  </si>
  <si>
    <t>200/11</t>
  </si>
  <si>
    <t>Плов из отварных куриных грудок</t>
  </si>
  <si>
    <t>Суп из овощей на курином бульоне, со сметаной</t>
  </si>
  <si>
    <t>Рассольник ленинградский на мясном бульоне, со сметаной</t>
  </si>
  <si>
    <t>Фрикассе из отварных куриных грудок</t>
  </si>
  <si>
    <t xml:space="preserve">Суп-лапша домашняя с картофелем на курином бульоне </t>
  </si>
  <si>
    <t>Салат из отварной свеклы с зеленым горошком к/с</t>
  </si>
  <si>
    <t>Суп картофельный  на курином бульоне, с мясом птицы</t>
  </si>
  <si>
    <t>Суп картофельный с горохом на мясном бульоне, с гренками</t>
  </si>
  <si>
    <t>Суп крестьянский с пшенной крупой с мясными фрикадельками</t>
  </si>
  <si>
    <t>Суп картофельный с фасолью на мясном бульоне</t>
  </si>
  <si>
    <t>30-30</t>
  </si>
  <si>
    <t>Каша "Дружба" молочная с маслом сливочным</t>
  </si>
  <si>
    <t xml:space="preserve">Тефтели из говядины                  (без риса) в томатном соусе </t>
  </si>
  <si>
    <t>Суп картофельный с горохом на курином бульоне, с птицей</t>
  </si>
  <si>
    <t>Суп картофельный с на курином бульоне с мясом птицы</t>
  </si>
  <si>
    <t>Борщ с капустой, с картофелем с куриными фрикадельками,со сметаной</t>
  </si>
  <si>
    <t>50-40</t>
  </si>
  <si>
    <t>Напиток из шиповника  (сахар10)</t>
  </si>
  <si>
    <t>Итого за завтрак:</t>
  </si>
  <si>
    <t>250/11</t>
  </si>
  <si>
    <t>Суп - лапша домашняя на курином бульоне,с мясом птицы</t>
  </si>
  <si>
    <t>Суп картофельный с горохом на курином бульоне,с мясом птицы</t>
  </si>
  <si>
    <t>Суп-лапша домашняя с картофелем на курином бульоне</t>
  </si>
  <si>
    <t>Суп картофельный на курином бульоне, с мясом птицы</t>
  </si>
  <si>
    <t>Суп гороховый на мясном бульоне,с гренками</t>
  </si>
  <si>
    <t>Щи из свежей капусты с картофелем,со сметаной</t>
  </si>
  <si>
    <t>Суп - лапша домашняя на курином бульоне, с мясом птицы</t>
  </si>
  <si>
    <t>Суп крестьянский с пшенной крупой</t>
  </si>
  <si>
    <t>Борщ из свежей капусты на курином бульоне, с мясом птицы,со сметаной</t>
  </si>
  <si>
    <t xml:space="preserve">Суп крестьянский с пшенной крупой </t>
  </si>
  <si>
    <t>Суп картофельный с горохом на курином бульоне, с мясом птицы</t>
  </si>
  <si>
    <t>Борщ с капустой, с картофелем, с куриными фрикадельками,со сметаной</t>
  </si>
  <si>
    <t>Борщ из свежей капусты на курином бульоне,с мясом птицы,со сметаной</t>
  </si>
  <si>
    <t>Суп крестьянский с пшенной крупой, с мясными фрикадельками</t>
  </si>
  <si>
    <t xml:space="preserve">Компот из сухофруктов </t>
  </si>
  <si>
    <t xml:space="preserve">Кофейный напиток с молоком                        </t>
  </si>
  <si>
    <t>Компот из свежих яблок</t>
  </si>
  <si>
    <t>Компот из сухофруктов</t>
  </si>
  <si>
    <t xml:space="preserve">Компот из свежих фруктов </t>
  </si>
  <si>
    <t xml:space="preserve">Компот из изюма и яблок </t>
  </si>
  <si>
    <t xml:space="preserve">Компот из сухофруктов  </t>
  </si>
  <si>
    <t xml:space="preserve">Компот из изюма </t>
  </si>
  <si>
    <t xml:space="preserve">Компот из сухофруктов                      </t>
  </si>
  <si>
    <t>Компот из изюма и яблок</t>
  </si>
  <si>
    <t>Компот из свежих фруктов</t>
  </si>
  <si>
    <t xml:space="preserve">Компот из свежих яблок </t>
  </si>
  <si>
    <t>Компот из  сухофруктов</t>
  </si>
  <si>
    <t xml:space="preserve">Компот из изюма  </t>
  </si>
  <si>
    <t>ВСЕГО ЗА 18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</si>
</sst>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8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10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10" fillId="0" borderId="19" xfId="0" applyNumberFormat="1" applyFont="1" applyFill="1" applyBorder="1" applyAlignment="1">
      <alignment horizontal="center" vertical="center" wrapText="1"/>
    </xf>
    <xf numFmtId="2" fontId="10" fillId="0" borderId="19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2" fontId="3" fillId="0" borderId="1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15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2" fontId="10" fillId="0" borderId="20" xfId="0" applyNumberFormat="1" applyFont="1" applyFill="1" applyBorder="1" applyAlignment="1">
      <alignment horizontal="center" vertical="center" wrapText="1"/>
    </xf>
    <xf numFmtId="2" fontId="10" fillId="0" borderId="2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49" fontId="3" fillId="0" borderId="15" xfId="0" applyNumberFormat="1" applyFont="1" applyFill="1" applyBorder="1" applyAlignment="1">
      <alignment horizontal="center" vertical="center"/>
    </xf>
    <xf numFmtId="2" fontId="10" fillId="0" borderId="24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10" fillId="0" borderId="18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/>
    </xf>
    <xf numFmtId="2" fontId="10" fillId="0" borderId="19" xfId="0" applyNumberFormat="1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3" fillId="0" borderId="17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10" fillId="0" borderId="1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6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" fontId="10" fillId="0" borderId="19" xfId="0" applyNumberFormat="1" applyFont="1" applyFill="1" applyBorder="1" applyAlignment="1">
      <alignment horizontal="center" vertical="center" wrapText="1"/>
    </xf>
    <xf numFmtId="2" fontId="10" fillId="0" borderId="11" xfId="0" applyNumberFormat="1" applyFont="1" applyFill="1" applyBorder="1" applyAlignment="1">
      <alignment horizontal="center" vertical="center" wrapText="1"/>
    </xf>
    <xf numFmtId="2" fontId="10" fillId="0" borderId="12" xfId="0" applyNumberFormat="1" applyFont="1" applyFill="1" applyBorder="1" applyAlignment="1">
      <alignment horizontal="center" vertical="center" wrapText="1"/>
    </xf>
    <xf numFmtId="2" fontId="10" fillId="0" borderId="1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10" fillId="0" borderId="0" xfId="0" applyNumberFormat="1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10" fillId="0" borderId="0" xfId="0" applyNumberFormat="1" applyFont="1" applyFill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15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horizontal="center" vertical="center"/>
    </xf>
    <xf numFmtId="10" fontId="8" fillId="0" borderId="14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0" fontId="13" fillId="0" borderId="0" xfId="0" applyNumberFormat="1" applyFont="1" applyFill="1" applyAlignment="1">
      <alignment vertical="center"/>
    </xf>
    <xf numFmtId="10" fontId="13" fillId="0" borderId="14" xfId="0" applyNumberFormat="1" applyFont="1" applyFill="1" applyBorder="1" applyAlignment="1">
      <alignment vertical="center"/>
    </xf>
    <xf numFmtId="10" fontId="13" fillId="0" borderId="0" xfId="0" applyNumberFormat="1" applyFont="1" applyFill="1"/>
    <xf numFmtId="10" fontId="10" fillId="0" borderId="14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9" fontId="8" fillId="0" borderId="0" xfId="0" applyNumberFormat="1" applyFont="1" applyFill="1" applyAlignment="1">
      <alignment horizontal="center" vertical="center" wrapText="1"/>
    </xf>
    <xf numFmtId="0" fontId="1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22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2" fontId="2" fillId="0" borderId="20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1" fontId="10" fillId="0" borderId="18" xfId="0" applyNumberFormat="1" applyFont="1" applyFill="1" applyBorder="1" applyAlignment="1">
      <alignment horizontal="center" vertical="center" wrapText="1"/>
    </xf>
    <xf numFmtId="1" fontId="10" fillId="0" borderId="19" xfId="0" applyNumberFormat="1" applyFont="1" applyFill="1" applyBorder="1" applyAlignment="1">
      <alignment horizontal="center" vertical="center"/>
    </xf>
    <xf numFmtId="1" fontId="10" fillId="0" borderId="12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15" fillId="0" borderId="18" xfId="0" applyFont="1" applyFill="1" applyBorder="1" applyAlignment="1">
      <alignment horizontal="center" vertical="center" wrapText="1"/>
    </xf>
    <xf numFmtId="2" fontId="15" fillId="0" borderId="15" xfId="0" applyNumberFormat="1" applyFont="1" applyFill="1" applyBorder="1" applyAlignment="1">
      <alignment horizontal="center" vertical="center" wrapText="1"/>
    </xf>
    <xf numFmtId="2" fontId="15" fillId="0" borderId="18" xfId="0" applyNumberFormat="1" applyFont="1" applyFill="1" applyBorder="1" applyAlignment="1">
      <alignment horizontal="center" vertical="center" wrapText="1"/>
    </xf>
    <xf numFmtId="2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2" fontId="16" fillId="0" borderId="18" xfId="0" applyNumberFormat="1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2" fontId="16" fillId="0" borderId="19" xfId="0" applyNumberFormat="1" applyFont="1" applyFill="1" applyBorder="1" applyAlignment="1">
      <alignment horizontal="center" vertical="center" wrapText="1"/>
    </xf>
    <xf numFmtId="2" fontId="15" fillId="0" borderId="12" xfId="0" applyNumberFormat="1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5" fillId="0" borderId="1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2" fontId="15" fillId="0" borderId="17" xfId="0" applyNumberFormat="1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2" fontId="16" fillId="0" borderId="24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2" fillId="0" borderId="19" xfId="0" applyNumberFormat="1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9" xfId="0" applyNumberFormat="1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2" fontId="15" fillId="0" borderId="19" xfId="0" applyNumberFormat="1" applyFont="1" applyFill="1" applyBorder="1" applyAlignment="1">
      <alignment horizontal="center" vertical="center" wrapText="1"/>
    </xf>
    <xf numFmtId="0" fontId="12" fillId="0" borderId="19" xfId="0" applyNumberFormat="1" applyFont="1" applyFill="1" applyBorder="1" applyAlignment="1">
      <alignment horizontal="center" vertical="center" wrapText="1"/>
    </xf>
    <xf numFmtId="0" fontId="16" fillId="0" borderId="18" xfId="0" applyNumberFormat="1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vertical="center" wrapText="1"/>
    </xf>
    <xf numFmtId="164" fontId="1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64" fontId="16" fillId="0" borderId="0" xfId="0" applyNumberFormat="1" applyFont="1" applyFill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right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22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2" fillId="0" borderId="24" xfId="0" applyFont="1" applyFill="1" applyBorder="1" applyAlignment="1">
      <alignment horizontal="righ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10" zoomScale="96" zoomScaleNormal="96" workbookViewId="0">
      <selection activeCell="I17" sqref="I17:J17"/>
    </sheetView>
  </sheetViews>
  <sheetFormatPr defaultRowHeight="45.75" customHeight="1" x14ac:dyDescent="0.25"/>
  <cols>
    <col min="1" max="1" width="18.7109375" style="139" customWidth="1"/>
    <col min="2" max="2" width="13.42578125" style="139" customWidth="1"/>
    <col min="3" max="3" width="18.85546875" style="139" customWidth="1"/>
    <col min="4" max="4" width="13.140625" style="139" customWidth="1"/>
    <col min="5" max="5" width="19.28515625" style="139" customWidth="1"/>
    <col min="6" max="6" width="14.140625" style="139" customWidth="1"/>
    <col min="7" max="7" width="19.140625" style="139" customWidth="1"/>
    <col min="8" max="8" width="14.85546875" style="139" customWidth="1"/>
    <col min="9" max="12" width="16.85546875" style="139" customWidth="1"/>
    <col min="13" max="13" width="19.7109375" style="139" customWidth="1"/>
    <col min="14" max="14" width="16.85546875" style="139" customWidth="1"/>
    <col min="15" max="16384" width="9.140625" style="1"/>
  </cols>
  <sheetData>
    <row r="1" spans="1:14" s="4" customFormat="1" ht="15.75" customHeight="1" x14ac:dyDescent="0.25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4" s="4" customFormat="1" ht="18" customHeight="1" x14ac:dyDescent="0.25">
      <c r="A2" s="243" t="s">
        <v>0</v>
      </c>
      <c r="B2" s="244"/>
      <c r="C2" s="243" t="s">
        <v>1</v>
      </c>
      <c r="D2" s="247"/>
      <c r="E2" s="243" t="s">
        <v>2</v>
      </c>
      <c r="F2" s="247"/>
      <c r="G2" s="243" t="s">
        <v>3</v>
      </c>
      <c r="H2" s="247"/>
      <c r="I2" s="243" t="s">
        <v>4</v>
      </c>
      <c r="J2" s="247"/>
      <c r="K2" s="243" t="s">
        <v>8</v>
      </c>
      <c r="L2" s="247"/>
      <c r="M2" s="243" t="s">
        <v>6</v>
      </c>
      <c r="N2" s="247"/>
    </row>
    <row r="3" spans="1:14" s="4" customFormat="1" ht="19.5" customHeight="1" x14ac:dyDescent="0.25">
      <c r="A3" s="248" t="s">
        <v>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</row>
    <row r="4" spans="1:14" s="4" customFormat="1" ht="34.5" customHeight="1" x14ac:dyDescent="0.25">
      <c r="A4" s="5" t="s">
        <v>91</v>
      </c>
      <c r="B4" s="138" t="s">
        <v>92</v>
      </c>
      <c r="C4" s="5" t="s">
        <v>90</v>
      </c>
      <c r="D4" s="5" t="s">
        <v>89</v>
      </c>
      <c r="E4" s="5" t="s">
        <v>91</v>
      </c>
      <c r="F4" s="138" t="s">
        <v>92</v>
      </c>
      <c r="G4" s="5" t="s">
        <v>90</v>
      </c>
      <c r="H4" s="5" t="s">
        <v>89</v>
      </c>
      <c r="I4" s="5" t="s">
        <v>91</v>
      </c>
      <c r="J4" s="138" t="s">
        <v>92</v>
      </c>
      <c r="K4" s="5" t="s">
        <v>91</v>
      </c>
      <c r="L4" s="138" t="s">
        <v>92</v>
      </c>
      <c r="M4" s="5" t="s">
        <v>90</v>
      </c>
      <c r="N4" s="5" t="s">
        <v>89</v>
      </c>
    </row>
    <row r="5" spans="1:14" s="4" customFormat="1" ht="69.75" customHeight="1" x14ac:dyDescent="0.25">
      <c r="A5" s="5" t="s">
        <v>24</v>
      </c>
      <c r="B5" s="5" t="s">
        <v>25</v>
      </c>
      <c r="C5" s="5" t="s">
        <v>16</v>
      </c>
      <c r="D5" s="5" t="s">
        <v>112</v>
      </c>
      <c r="E5" s="5" t="s">
        <v>79</v>
      </c>
      <c r="F5" s="5" t="s">
        <v>113</v>
      </c>
      <c r="G5" s="5" t="s">
        <v>360</v>
      </c>
      <c r="H5" s="5" t="s">
        <v>71</v>
      </c>
      <c r="I5" s="5" t="s">
        <v>17</v>
      </c>
      <c r="J5" s="5" t="s">
        <v>74</v>
      </c>
      <c r="K5" s="5" t="s">
        <v>73</v>
      </c>
      <c r="L5" s="5" t="s">
        <v>41</v>
      </c>
      <c r="M5" s="5" t="s">
        <v>316</v>
      </c>
      <c r="N5" s="5" t="s">
        <v>87</v>
      </c>
    </row>
    <row r="6" spans="1:14" s="4" customFormat="1" ht="34.5" customHeight="1" x14ac:dyDescent="0.25">
      <c r="A6" s="5"/>
      <c r="B6" s="5"/>
      <c r="C6" s="5" t="s">
        <v>114</v>
      </c>
      <c r="D6" s="5">
        <v>40</v>
      </c>
      <c r="E6" s="5" t="s">
        <v>80</v>
      </c>
      <c r="F6" s="5" t="s">
        <v>81</v>
      </c>
      <c r="G6" s="5"/>
      <c r="H6" s="5"/>
      <c r="I6" s="5"/>
      <c r="J6" s="5"/>
      <c r="K6" s="5" t="s">
        <v>80</v>
      </c>
      <c r="L6" s="5" t="s">
        <v>81</v>
      </c>
      <c r="M6" s="5"/>
      <c r="N6" s="5"/>
    </row>
    <row r="7" spans="1:14" s="4" customFormat="1" ht="42.75" customHeight="1" x14ac:dyDescent="0.25">
      <c r="A7" s="5" t="s">
        <v>46</v>
      </c>
      <c r="B7" s="5" t="s">
        <v>72</v>
      </c>
      <c r="C7" s="5" t="s">
        <v>75</v>
      </c>
      <c r="D7" s="5" t="s">
        <v>29</v>
      </c>
      <c r="E7" s="5" t="s">
        <v>19</v>
      </c>
      <c r="F7" s="5" t="s">
        <v>76</v>
      </c>
      <c r="G7" s="5" t="s">
        <v>77</v>
      </c>
      <c r="H7" s="5" t="s">
        <v>29</v>
      </c>
      <c r="I7" s="5" t="s">
        <v>46</v>
      </c>
      <c r="J7" s="5" t="s">
        <v>72</v>
      </c>
      <c r="K7" s="5" t="s">
        <v>93</v>
      </c>
      <c r="L7" s="5" t="s">
        <v>29</v>
      </c>
      <c r="M7" s="5" t="s">
        <v>78</v>
      </c>
      <c r="N7" s="5" t="s">
        <v>314</v>
      </c>
    </row>
    <row r="8" spans="1:14" s="4" customFormat="1" ht="34.5" customHeight="1" x14ac:dyDescent="0.25">
      <c r="A8" s="139" t="s">
        <v>70</v>
      </c>
      <c r="B8" s="5" t="s">
        <v>23</v>
      </c>
      <c r="C8" s="139"/>
      <c r="D8" s="5"/>
      <c r="E8" s="139" t="s">
        <v>70</v>
      </c>
      <c r="F8" s="5" t="s">
        <v>23</v>
      </c>
      <c r="G8" s="139" t="s">
        <v>70</v>
      </c>
      <c r="H8" s="5" t="s">
        <v>23</v>
      </c>
      <c r="I8" s="139" t="s">
        <v>70</v>
      </c>
      <c r="J8" s="5" t="s">
        <v>23</v>
      </c>
      <c r="K8" s="139" t="s">
        <v>70</v>
      </c>
      <c r="L8" s="5" t="s">
        <v>23</v>
      </c>
      <c r="M8" s="139" t="s">
        <v>70</v>
      </c>
      <c r="N8" s="5" t="s">
        <v>23</v>
      </c>
    </row>
    <row r="9" spans="1:14" s="4" customFormat="1" ht="34.5" customHeight="1" x14ac:dyDescent="0.25">
      <c r="A9" s="5" t="s">
        <v>26</v>
      </c>
      <c r="B9" s="5" t="s">
        <v>359</v>
      </c>
      <c r="C9" s="5" t="s">
        <v>37</v>
      </c>
      <c r="D9" s="5" t="s">
        <v>359</v>
      </c>
      <c r="E9" s="5" t="s">
        <v>37</v>
      </c>
      <c r="F9" s="5" t="s">
        <v>359</v>
      </c>
      <c r="G9" s="5" t="s">
        <v>37</v>
      </c>
      <c r="H9" s="5" t="s">
        <v>359</v>
      </c>
      <c r="I9" s="5" t="s">
        <v>37</v>
      </c>
      <c r="J9" s="5" t="s">
        <v>359</v>
      </c>
      <c r="K9" s="5" t="s">
        <v>37</v>
      </c>
      <c r="L9" s="5" t="s">
        <v>359</v>
      </c>
      <c r="M9" s="5" t="s">
        <v>37</v>
      </c>
      <c r="N9" s="5" t="s">
        <v>359</v>
      </c>
    </row>
    <row r="10" spans="1:14" s="4" customFormat="1" ht="18" customHeight="1" x14ac:dyDescent="0.25">
      <c r="A10" s="238" t="s">
        <v>28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</row>
    <row r="11" spans="1:14" s="4" customFormat="1" ht="34.5" customHeight="1" x14ac:dyDescent="0.25">
      <c r="A11" s="5" t="s">
        <v>85</v>
      </c>
      <c r="B11" s="5" t="s">
        <v>324</v>
      </c>
      <c r="C11" s="5" t="s">
        <v>34</v>
      </c>
      <c r="D11" s="140" t="s">
        <v>38</v>
      </c>
      <c r="E11" s="5" t="s">
        <v>100</v>
      </c>
      <c r="F11" s="5" t="s">
        <v>83</v>
      </c>
      <c r="G11" s="5"/>
      <c r="H11" s="5"/>
      <c r="I11" s="5"/>
      <c r="J11" s="5"/>
      <c r="K11" s="5"/>
      <c r="L11" s="5"/>
      <c r="M11" s="5"/>
      <c r="N11" s="5"/>
    </row>
    <row r="12" spans="1:14" s="4" customFormat="1" ht="34.5" customHeight="1" x14ac:dyDescent="0.25">
      <c r="A12" s="5" t="s">
        <v>88</v>
      </c>
      <c r="B12" s="5" t="s">
        <v>29</v>
      </c>
      <c r="C12" s="141"/>
      <c r="D12" s="141"/>
      <c r="E12" s="5" t="s">
        <v>88</v>
      </c>
      <c r="F12" s="5" t="s">
        <v>29</v>
      </c>
      <c r="G12" s="5" t="s">
        <v>86</v>
      </c>
      <c r="H12" s="5" t="s">
        <v>29</v>
      </c>
      <c r="I12" s="5" t="s">
        <v>34</v>
      </c>
      <c r="J12" s="140" t="s">
        <v>38</v>
      </c>
      <c r="K12" s="5" t="s">
        <v>327</v>
      </c>
      <c r="L12" s="5" t="s">
        <v>29</v>
      </c>
      <c r="M12" s="5" t="s">
        <v>88</v>
      </c>
      <c r="N12" s="5" t="s">
        <v>29</v>
      </c>
    </row>
    <row r="13" spans="1:14" s="4" customFormat="1" ht="24" customHeight="1" x14ac:dyDescent="0.25">
      <c r="A13" s="245" t="s">
        <v>12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</row>
    <row r="14" spans="1:14" s="4" customFormat="1" ht="51" customHeight="1" x14ac:dyDescent="0.25">
      <c r="A14" s="5" t="s">
        <v>30</v>
      </c>
      <c r="B14" s="5" t="s">
        <v>31</v>
      </c>
      <c r="C14" s="141" t="s">
        <v>107</v>
      </c>
      <c r="D14" s="5" t="s">
        <v>31</v>
      </c>
      <c r="E14" s="5" t="s">
        <v>108</v>
      </c>
      <c r="F14" s="5" t="s">
        <v>31</v>
      </c>
      <c r="G14" s="5" t="s">
        <v>30</v>
      </c>
      <c r="H14" s="5" t="s">
        <v>31</v>
      </c>
      <c r="I14" s="143" t="s">
        <v>47</v>
      </c>
      <c r="J14" s="144" t="s">
        <v>31</v>
      </c>
      <c r="K14" s="144" t="s">
        <v>51</v>
      </c>
      <c r="L14" s="144" t="s">
        <v>31</v>
      </c>
      <c r="M14" s="141" t="s">
        <v>106</v>
      </c>
      <c r="N14" s="5" t="s">
        <v>27</v>
      </c>
    </row>
    <row r="15" spans="1:14" s="4" customFormat="1" ht="93.75" customHeight="1" x14ac:dyDescent="0.25">
      <c r="A15" s="177" t="s">
        <v>374</v>
      </c>
      <c r="B15" s="5" t="s">
        <v>57</v>
      </c>
      <c r="C15" s="5" t="s">
        <v>344</v>
      </c>
      <c r="D15" s="5" t="s">
        <v>146</v>
      </c>
      <c r="E15" s="5" t="s">
        <v>346</v>
      </c>
      <c r="F15" s="5" t="s">
        <v>32</v>
      </c>
      <c r="G15" s="5" t="s">
        <v>375</v>
      </c>
      <c r="H15" s="5" t="s">
        <v>57</v>
      </c>
      <c r="I15" s="5" t="s">
        <v>347</v>
      </c>
      <c r="J15" s="5" t="s">
        <v>48</v>
      </c>
      <c r="K15" s="177" t="s">
        <v>350</v>
      </c>
      <c r="L15" s="5" t="s">
        <v>57</v>
      </c>
      <c r="M15" s="5" t="s">
        <v>331</v>
      </c>
      <c r="N15" s="5" t="s">
        <v>32</v>
      </c>
    </row>
    <row r="16" spans="1:14" s="4" customFormat="1" ht="54.75" customHeight="1" x14ac:dyDescent="0.25">
      <c r="A16" s="5" t="s">
        <v>94</v>
      </c>
      <c r="B16" s="5" t="s">
        <v>95</v>
      </c>
      <c r="C16" s="5" t="s">
        <v>345</v>
      </c>
      <c r="D16" s="5" t="s">
        <v>40</v>
      </c>
      <c r="E16" s="5" t="s">
        <v>96</v>
      </c>
      <c r="F16" s="5" t="s">
        <v>125</v>
      </c>
      <c r="G16" s="5" t="s">
        <v>98</v>
      </c>
      <c r="H16" s="5" t="s">
        <v>95</v>
      </c>
      <c r="I16" s="5" t="s">
        <v>18</v>
      </c>
      <c r="J16" s="5" t="s">
        <v>49</v>
      </c>
      <c r="K16" s="177" t="s">
        <v>349</v>
      </c>
      <c r="L16" s="5" t="s">
        <v>33</v>
      </c>
      <c r="M16" s="5" t="s">
        <v>102</v>
      </c>
      <c r="N16" s="5" t="s">
        <v>103</v>
      </c>
    </row>
    <row r="17" spans="1:14" s="4" customFormat="1" ht="69" customHeight="1" x14ac:dyDescent="0.25">
      <c r="A17" s="5"/>
      <c r="B17" s="5"/>
      <c r="C17" s="145" t="s">
        <v>39</v>
      </c>
      <c r="D17" s="5" t="s">
        <v>41</v>
      </c>
      <c r="E17" s="141" t="s">
        <v>97</v>
      </c>
      <c r="F17" s="5" t="s">
        <v>111</v>
      </c>
      <c r="G17" s="142"/>
      <c r="H17" s="5"/>
      <c r="I17" s="5" t="s">
        <v>60</v>
      </c>
      <c r="J17" s="5" t="s">
        <v>50</v>
      </c>
      <c r="K17" s="5"/>
      <c r="L17" s="5"/>
      <c r="M17" s="5" t="s">
        <v>101</v>
      </c>
      <c r="N17" s="5" t="s">
        <v>104</v>
      </c>
    </row>
    <row r="18" spans="1:14" s="4" customFormat="1" ht="42.75" customHeight="1" x14ac:dyDescent="0.25">
      <c r="A18" s="5" t="s">
        <v>34</v>
      </c>
      <c r="B18" s="140" t="s">
        <v>38</v>
      </c>
      <c r="C18" s="5" t="s">
        <v>105</v>
      </c>
      <c r="D18" s="5" t="s">
        <v>29</v>
      </c>
      <c r="E18" s="5" t="s">
        <v>366</v>
      </c>
      <c r="F18" s="5" t="s">
        <v>29</v>
      </c>
      <c r="G18" s="5" t="s">
        <v>34</v>
      </c>
      <c r="H18" s="140" t="s">
        <v>38</v>
      </c>
      <c r="I18" s="5" t="s">
        <v>99</v>
      </c>
      <c r="J18" s="146" t="s">
        <v>29</v>
      </c>
      <c r="K18" s="5" t="s">
        <v>34</v>
      </c>
      <c r="L18" s="140" t="s">
        <v>38</v>
      </c>
      <c r="M18" s="5" t="s">
        <v>105</v>
      </c>
      <c r="N18" s="5" t="s">
        <v>29</v>
      </c>
    </row>
    <row r="19" spans="1:14" s="4" customFormat="1" ht="18.75" customHeight="1" x14ac:dyDescent="0.25">
      <c r="A19" s="5" t="s">
        <v>13</v>
      </c>
      <c r="B19" s="5" t="s">
        <v>68</v>
      </c>
      <c r="C19" s="5" t="s">
        <v>13</v>
      </c>
      <c r="D19" s="5" t="s">
        <v>68</v>
      </c>
      <c r="E19" s="5" t="s">
        <v>13</v>
      </c>
      <c r="F19" s="5" t="s">
        <v>68</v>
      </c>
      <c r="G19" s="5" t="s">
        <v>13</v>
      </c>
      <c r="H19" s="5" t="s">
        <v>68</v>
      </c>
      <c r="I19" s="5" t="s">
        <v>13</v>
      </c>
      <c r="J19" s="5" t="s">
        <v>68</v>
      </c>
      <c r="K19" s="5" t="s">
        <v>13</v>
      </c>
      <c r="L19" s="5" t="s">
        <v>68</v>
      </c>
      <c r="M19" s="5" t="s">
        <v>13</v>
      </c>
      <c r="N19" s="5" t="s">
        <v>68</v>
      </c>
    </row>
    <row r="20" spans="1:14" ht="17.25" customHeight="1" x14ac:dyDescent="0.25">
      <c r="A20" s="5" t="s">
        <v>35</v>
      </c>
      <c r="B20" s="5" t="s">
        <v>365</v>
      </c>
      <c r="C20" s="5" t="s">
        <v>35</v>
      </c>
      <c r="D20" s="5" t="s">
        <v>365</v>
      </c>
      <c r="E20" s="5" t="s">
        <v>35</v>
      </c>
      <c r="F20" s="5" t="s">
        <v>365</v>
      </c>
      <c r="G20" s="5" t="s">
        <v>35</v>
      </c>
      <c r="H20" s="5" t="s">
        <v>365</v>
      </c>
      <c r="I20" s="5" t="s">
        <v>35</v>
      </c>
      <c r="J20" s="5" t="s">
        <v>365</v>
      </c>
      <c r="K20" s="5" t="s">
        <v>35</v>
      </c>
      <c r="L20" s="5" t="s">
        <v>365</v>
      </c>
      <c r="M20" s="5" t="s">
        <v>35</v>
      </c>
      <c r="N20" s="5" t="s">
        <v>365</v>
      </c>
    </row>
    <row r="21" spans="1:14" ht="17.25" customHeight="1" x14ac:dyDescent="0.25"/>
    <row r="22" spans="1:14" s="2" customFormat="1" ht="18.75" customHeight="1" x14ac:dyDescent="0.25">
      <c r="A22" s="238" t="s">
        <v>52</v>
      </c>
      <c r="B22" s="240"/>
      <c r="C22" s="238" t="s">
        <v>53</v>
      </c>
      <c r="D22" s="240"/>
      <c r="E22" s="238" t="s">
        <v>7</v>
      </c>
      <c r="F22" s="240"/>
      <c r="G22" s="238" t="s">
        <v>9</v>
      </c>
      <c r="H22" s="240"/>
      <c r="I22" s="238" t="s">
        <v>10</v>
      </c>
      <c r="J22" s="240"/>
      <c r="K22" s="238" t="s">
        <v>11</v>
      </c>
      <c r="L22" s="240"/>
      <c r="M22" s="238" t="s">
        <v>54</v>
      </c>
      <c r="N22" s="240"/>
    </row>
    <row r="23" spans="1:14" ht="19.5" customHeight="1" x14ac:dyDescent="0.25">
      <c r="A23" s="242" t="s">
        <v>5</v>
      </c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</row>
    <row r="24" spans="1:14" ht="40.5" customHeight="1" x14ac:dyDescent="0.25">
      <c r="A24" s="5" t="s">
        <v>91</v>
      </c>
      <c r="B24" s="138" t="s">
        <v>92</v>
      </c>
      <c r="C24" s="5" t="s">
        <v>90</v>
      </c>
      <c r="D24" s="5" t="s">
        <v>89</v>
      </c>
      <c r="E24" s="5" t="s">
        <v>91</v>
      </c>
      <c r="F24" s="138" t="s">
        <v>92</v>
      </c>
      <c r="G24" s="5" t="s">
        <v>90</v>
      </c>
      <c r="H24" s="5" t="s">
        <v>89</v>
      </c>
      <c r="I24" s="5" t="s">
        <v>91</v>
      </c>
      <c r="J24" s="138" t="s">
        <v>92</v>
      </c>
      <c r="K24" s="5" t="s">
        <v>91</v>
      </c>
      <c r="L24" s="138" t="s">
        <v>92</v>
      </c>
      <c r="M24" s="5" t="s">
        <v>90</v>
      </c>
      <c r="N24" s="5" t="s">
        <v>89</v>
      </c>
    </row>
    <row r="25" spans="1:14" ht="60.75" customHeight="1" x14ac:dyDescent="0.25">
      <c r="A25" s="5" t="s">
        <v>42</v>
      </c>
      <c r="B25" s="5" t="s">
        <v>59</v>
      </c>
      <c r="C25" s="5" t="s">
        <v>115</v>
      </c>
      <c r="D25" s="5" t="s">
        <v>112</v>
      </c>
      <c r="E25" s="5" t="s">
        <v>110</v>
      </c>
      <c r="F25" s="5" t="s">
        <v>113</v>
      </c>
      <c r="G25" s="5" t="s">
        <v>109</v>
      </c>
      <c r="H25" s="5" t="s">
        <v>74</v>
      </c>
      <c r="I25" s="141" t="s">
        <v>36</v>
      </c>
      <c r="J25" s="5" t="s">
        <v>41</v>
      </c>
      <c r="K25" s="5" t="s">
        <v>55</v>
      </c>
      <c r="L25" s="5" t="s">
        <v>112</v>
      </c>
      <c r="M25" s="5" t="s">
        <v>58</v>
      </c>
      <c r="N25" s="5" t="s">
        <v>59</v>
      </c>
    </row>
    <row r="26" spans="1:14" ht="40.5" customHeight="1" x14ac:dyDescent="0.25">
      <c r="A26" s="5" t="s">
        <v>114</v>
      </c>
      <c r="B26" s="5" t="s">
        <v>325</v>
      </c>
      <c r="C26" s="5" t="s">
        <v>80</v>
      </c>
      <c r="D26" s="5" t="s">
        <v>81</v>
      </c>
      <c r="E26" s="147"/>
      <c r="F26" s="147"/>
      <c r="G26" s="147"/>
      <c r="H26" s="147"/>
      <c r="I26" s="5" t="s">
        <v>80</v>
      </c>
      <c r="J26" s="5" t="s">
        <v>81</v>
      </c>
      <c r="K26" s="5"/>
      <c r="L26" s="5"/>
      <c r="M26" s="5" t="s">
        <v>114</v>
      </c>
      <c r="N26" s="5" t="s">
        <v>325</v>
      </c>
    </row>
    <row r="27" spans="1:14" ht="48" customHeight="1" x14ac:dyDescent="0.25">
      <c r="A27" s="5" t="s">
        <v>77</v>
      </c>
      <c r="B27" s="5" t="s">
        <v>29</v>
      </c>
      <c r="C27" s="5" t="s">
        <v>187</v>
      </c>
      <c r="D27" s="5" t="s">
        <v>72</v>
      </c>
      <c r="E27" s="5" t="s">
        <v>21</v>
      </c>
      <c r="F27" s="5" t="s">
        <v>29</v>
      </c>
      <c r="G27" s="5" t="s">
        <v>19</v>
      </c>
      <c r="H27" s="5" t="s">
        <v>76</v>
      </c>
      <c r="I27" s="5" t="s">
        <v>45</v>
      </c>
      <c r="J27" s="5" t="s">
        <v>29</v>
      </c>
      <c r="K27" s="5" t="s">
        <v>187</v>
      </c>
      <c r="L27" s="5" t="s">
        <v>72</v>
      </c>
      <c r="M27" s="5" t="s">
        <v>21</v>
      </c>
      <c r="N27" s="5" t="s">
        <v>29</v>
      </c>
    </row>
    <row r="28" spans="1:14" ht="40.5" customHeight="1" x14ac:dyDescent="0.25">
      <c r="A28" s="139" t="s">
        <v>70</v>
      </c>
      <c r="B28" s="5" t="s">
        <v>23</v>
      </c>
      <c r="C28" s="139" t="s">
        <v>70</v>
      </c>
      <c r="D28" s="5" t="s">
        <v>23</v>
      </c>
      <c r="E28" s="139" t="s">
        <v>70</v>
      </c>
      <c r="F28" s="5" t="s">
        <v>23</v>
      </c>
      <c r="G28" s="139" t="s">
        <v>70</v>
      </c>
      <c r="H28" s="5" t="s">
        <v>23</v>
      </c>
      <c r="I28" s="139" t="s">
        <v>70</v>
      </c>
      <c r="J28" s="5" t="s">
        <v>23</v>
      </c>
      <c r="K28" s="139" t="s">
        <v>70</v>
      </c>
      <c r="L28" s="148" t="s">
        <v>23</v>
      </c>
      <c r="M28" s="139" t="s">
        <v>70</v>
      </c>
      <c r="N28" s="5" t="s">
        <v>23</v>
      </c>
    </row>
    <row r="29" spans="1:14" ht="40.5" customHeight="1" x14ac:dyDescent="0.25">
      <c r="A29" s="5" t="s">
        <v>26</v>
      </c>
      <c r="B29" s="5" t="s">
        <v>359</v>
      </c>
      <c r="C29" s="5" t="s">
        <v>37</v>
      </c>
      <c r="D29" s="5" t="s">
        <v>359</v>
      </c>
      <c r="E29" s="5" t="s">
        <v>37</v>
      </c>
      <c r="F29" s="5" t="s">
        <v>359</v>
      </c>
      <c r="G29" s="5" t="s">
        <v>37</v>
      </c>
      <c r="H29" s="5" t="s">
        <v>359</v>
      </c>
      <c r="I29" s="5" t="s">
        <v>37</v>
      </c>
      <c r="J29" s="5" t="s">
        <v>359</v>
      </c>
      <c r="K29" s="5" t="s">
        <v>37</v>
      </c>
      <c r="L29" s="5" t="s">
        <v>359</v>
      </c>
      <c r="M29" s="5" t="s">
        <v>37</v>
      </c>
      <c r="N29" s="5" t="s">
        <v>359</v>
      </c>
    </row>
    <row r="30" spans="1:14" ht="13.5" customHeight="1" x14ac:dyDescent="0.25">
      <c r="A30" s="146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9"/>
    </row>
    <row r="31" spans="1:14" ht="20.25" customHeight="1" x14ac:dyDescent="0.25">
      <c r="A31" s="235" t="s">
        <v>28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7"/>
    </row>
    <row r="32" spans="1:14" ht="27" customHeight="1" x14ac:dyDescent="0.25">
      <c r="A32" s="5"/>
      <c r="B32" s="5"/>
      <c r="C32" s="140"/>
      <c r="D32" s="140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6" ht="27" customHeight="1" x14ac:dyDescent="0.25">
      <c r="A33" s="142" t="s">
        <v>34</v>
      </c>
      <c r="B33" s="5" t="s">
        <v>29</v>
      </c>
      <c r="C33" s="141" t="s">
        <v>82</v>
      </c>
      <c r="D33" s="141" t="s">
        <v>29</v>
      </c>
      <c r="E33" s="5" t="s">
        <v>88</v>
      </c>
      <c r="F33" s="5" t="s">
        <v>29</v>
      </c>
      <c r="G33" s="142" t="s">
        <v>34</v>
      </c>
      <c r="H33" s="5" t="s">
        <v>29</v>
      </c>
      <c r="I33" s="5" t="s">
        <v>86</v>
      </c>
      <c r="J33" s="5" t="s">
        <v>29</v>
      </c>
      <c r="K33" s="5" t="s">
        <v>88</v>
      </c>
      <c r="L33" s="5" t="s">
        <v>29</v>
      </c>
      <c r="M33" s="142" t="s">
        <v>34</v>
      </c>
      <c r="N33" s="5" t="s">
        <v>29</v>
      </c>
    </row>
    <row r="34" spans="1:16" ht="19.5" customHeight="1" x14ac:dyDescent="0.25">
      <c r="A34" s="238" t="s">
        <v>12</v>
      </c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40"/>
    </row>
    <row r="35" spans="1:16" ht="43.5" customHeight="1" x14ac:dyDescent="0.25">
      <c r="A35" s="5" t="s">
        <v>121</v>
      </c>
      <c r="B35" s="5" t="s">
        <v>31</v>
      </c>
      <c r="C35" s="5" t="s">
        <v>122</v>
      </c>
      <c r="D35" s="5" t="s">
        <v>31</v>
      </c>
      <c r="E35" s="5" t="s">
        <v>56</v>
      </c>
      <c r="F35" s="5" t="s">
        <v>31</v>
      </c>
      <c r="G35" s="5" t="s">
        <v>128</v>
      </c>
      <c r="H35" s="5" t="s">
        <v>31</v>
      </c>
      <c r="I35" s="5" t="s">
        <v>56</v>
      </c>
      <c r="J35" s="5" t="s">
        <v>31</v>
      </c>
      <c r="K35" s="5" t="s">
        <v>51</v>
      </c>
      <c r="L35" s="5" t="s">
        <v>31</v>
      </c>
      <c r="M35" s="5" t="s">
        <v>132</v>
      </c>
      <c r="N35" s="5" t="s">
        <v>31</v>
      </c>
    </row>
    <row r="36" spans="1:16" s="3" customFormat="1" ht="94.5" customHeight="1" x14ac:dyDescent="0.25">
      <c r="A36" s="177" t="s">
        <v>376</v>
      </c>
      <c r="B36" s="5" t="s">
        <v>146</v>
      </c>
      <c r="C36" s="177" t="s">
        <v>377</v>
      </c>
      <c r="D36" s="5" t="s">
        <v>119</v>
      </c>
      <c r="E36" s="5" t="s">
        <v>351</v>
      </c>
      <c r="F36" s="5" t="s">
        <v>57</v>
      </c>
      <c r="G36" s="5" t="s">
        <v>332</v>
      </c>
      <c r="H36" s="5" t="s">
        <v>32</v>
      </c>
      <c r="I36" s="5" t="s">
        <v>339</v>
      </c>
      <c r="J36" s="5" t="s">
        <v>48</v>
      </c>
      <c r="K36" s="5" t="s">
        <v>362</v>
      </c>
      <c r="L36" s="5" t="s">
        <v>57</v>
      </c>
      <c r="M36" s="5" t="s">
        <v>333</v>
      </c>
      <c r="N36" s="5" t="s">
        <v>32</v>
      </c>
    </row>
    <row r="37" spans="1:16" s="3" customFormat="1" ht="60" customHeight="1" x14ac:dyDescent="0.25">
      <c r="A37" s="5" t="s">
        <v>117</v>
      </c>
      <c r="B37" s="5" t="s">
        <v>95</v>
      </c>
      <c r="C37" s="5" t="s">
        <v>120</v>
      </c>
      <c r="D37" s="140" t="s">
        <v>49</v>
      </c>
      <c r="E37" s="5" t="s">
        <v>69</v>
      </c>
      <c r="F37" s="5" t="s">
        <v>40</v>
      </c>
      <c r="G37" s="5" t="s">
        <v>126</v>
      </c>
      <c r="H37" s="5" t="s">
        <v>49</v>
      </c>
      <c r="I37" s="5" t="s">
        <v>361</v>
      </c>
      <c r="J37" s="5" t="s">
        <v>125</v>
      </c>
      <c r="K37" s="5" t="s">
        <v>133</v>
      </c>
      <c r="L37" s="5" t="s">
        <v>43</v>
      </c>
      <c r="M37" s="5" t="s">
        <v>131</v>
      </c>
      <c r="N37" s="5" t="s">
        <v>49</v>
      </c>
    </row>
    <row r="38" spans="1:16" s="3" customFormat="1" ht="46.5" customHeight="1" x14ac:dyDescent="0.25">
      <c r="A38" s="147"/>
      <c r="B38" s="147"/>
      <c r="C38" s="5" t="s">
        <v>20</v>
      </c>
      <c r="D38" s="140" t="s">
        <v>104</v>
      </c>
      <c r="E38" s="150" t="s">
        <v>123</v>
      </c>
      <c r="F38" s="140" t="s">
        <v>116</v>
      </c>
      <c r="G38" s="5" t="s">
        <v>127</v>
      </c>
      <c r="H38" s="5" t="s">
        <v>50</v>
      </c>
      <c r="I38" s="5" t="s">
        <v>15</v>
      </c>
      <c r="J38" s="5" t="s">
        <v>41</v>
      </c>
      <c r="K38" s="5" t="s">
        <v>20</v>
      </c>
      <c r="L38" s="140" t="s">
        <v>104</v>
      </c>
      <c r="M38" s="5" t="s">
        <v>60</v>
      </c>
      <c r="N38" s="5" t="s">
        <v>50</v>
      </c>
    </row>
    <row r="39" spans="1:16" s="3" customFormat="1" ht="40.5" customHeight="1" x14ac:dyDescent="0.25">
      <c r="A39" s="5" t="s">
        <v>118</v>
      </c>
      <c r="B39" s="5" t="s">
        <v>29</v>
      </c>
      <c r="C39" s="5" t="s">
        <v>34</v>
      </c>
      <c r="D39" s="140" t="s">
        <v>38</v>
      </c>
      <c r="E39" s="5" t="s">
        <v>124</v>
      </c>
      <c r="F39" s="5" t="s">
        <v>29</v>
      </c>
      <c r="G39" s="5" t="s">
        <v>14</v>
      </c>
      <c r="H39" s="5" t="s">
        <v>29</v>
      </c>
      <c r="I39" s="5" t="s">
        <v>34</v>
      </c>
      <c r="J39" s="140" t="s">
        <v>38</v>
      </c>
      <c r="K39" s="5" t="s">
        <v>105</v>
      </c>
      <c r="L39" s="5" t="s">
        <v>29</v>
      </c>
      <c r="M39" s="5" t="s">
        <v>129</v>
      </c>
      <c r="N39" s="5" t="s">
        <v>29</v>
      </c>
    </row>
    <row r="40" spans="1:16" s="3" customFormat="1" ht="23.25" customHeight="1" x14ac:dyDescent="0.25">
      <c r="A40" s="5" t="s">
        <v>13</v>
      </c>
      <c r="B40" s="5" t="s">
        <v>68</v>
      </c>
      <c r="C40" s="5" t="s">
        <v>13</v>
      </c>
      <c r="D40" s="5" t="s">
        <v>68</v>
      </c>
      <c r="E40" s="5" t="s">
        <v>13</v>
      </c>
      <c r="F40" s="5" t="s">
        <v>68</v>
      </c>
      <c r="G40" s="5" t="s">
        <v>13</v>
      </c>
      <c r="H40" s="5" t="s">
        <v>68</v>
      </c>
      <c r="I40" s="5" t="s">
        <v>13</v>
      </c>
      <c r="J40" s="5" t="s">
        <v>68</v>
      </c>
      <c r="K40" s="5" t="s">
        <v>13</v>
      </c>
      <c r="L40" s="5" t="s">
        <v>68</v>
      </c>
      <c r="M40" s="5" t="s">
        <v>13</v>
      </c>
      <c r="N40" s="5" t="s">
        <v>68</v>
      </c>
    </row>
    <row r="41" spans="1:16" s="3" customFormat="1" ht="22.5" customHeight="1" x14ac:dyDescent="0.25">
      <c r="A41" s="5" t="s">
        <v>35</v>
      </c>
      <c r="B41" s="5" t="s">
        <v>365</v>
      </c>
      <c r="C41" s="5" t="s">
        <v>35</v>
      </c>
      <c r="D41" s="5" t="s">
        <v>365</v>
      </c>
      <c r="E41" s="5" t="s">
        <v>35</v>
      </c>
      <c r="F41" s="5" t="s">
        <v>365</v>
      </c>
      <c r="G41" s="5" t="s">
        <v>35</v>
      </c>
      <c r="H41" s="5" t="s">
        <v>365</v>
      </c>
      <c r="I41" s="5" t="s">
        <v>35</v>
      </c>
      <c r="J41" s="5" t="s">
        <v>365</v>
      </c>
      <c r="K41" s="5" t="s">
        <v>35</v>
      </c>
      <c r="L41" s="5" t="s">
        <v>365</v>
      </c>
      <c r="M41" s="5" t="s">
        <v>35</v>
      </c>
      <c r="N41" s="5" t="s">
        <v>365</v>
      </c>
    </row>
    <row r="42" spans="1:16" ht="15.75" customHeight="1" x14ac:dyDescent="0.25"/>
    <row r="43" spans="1:16" s="2" customFormat="1" ht="18" customHeight="1" x14ac:dyDescent="0.25">
      <c r="A43" s="238" t="s">
        <v>61</v>
      </c>
      <c r="B43" s="240"/>
      <c r="C43" s="238" t="s">
        <v>62</v>
      </c>
      <c r="D43" s="240"/>
      <c r="E43" s="238" t="s">
        <v>63</v>
      </c>
      <c r="F43" s="240"/>
      <c r="G43" s="238" t="s">
        <v>64</v>
      </c>
      <c r="H43" s="240"/>
      <c r="I43" s="238" t="s">
        <v>65</v>
      </c>
      <c r="J43" s="240"/>
      <c r="K43" s="238" t="s">
        <v>66</v>
      </c>
      <c r="L43" s="240"/>
      <c r="M43" s="238" t="s">
        <v>67</v>
      </c>
      <c r="N43" s="240"/>
    </row>
    <row r="44" spans="1:16" ht="19.5" customHeight="1" x14ac:dyDescent="0.25">
      <c r="A44" s="146"/>
      <c r="B44" s="142"/>
      <c r="C44" s="142"/>
      <c r="D44" s="142"/>
      <c r="E44" s="142"/>
      <c r="F44" s="142"/>
      <c r="G44" s="142" t="s">
        <v>5</v>
      </c>
      <c r="H44" s="142"/>
      <c r="I44" s="142"/>
      <c r="J44" s="142"/>
      <c r="K44" s="142"/>
      <c r="L44" s="142"/>
      <c r="M44" s="241"/>
      <c r="N44" s="241"/>
      <c r="O44" s="241"/>
      <c r="P44" s="241"/>
    </row>
    <row r="45" spans="1:16" ht="28.5" customHeight="1" x14ac:dyDescent="0.25">
      <c r="A45" s="5" t="s">
        <v>91</v>
      </c>
      <c r="B45" s="138" t="s">
        <v>92</v>
      </c>
      <c r="C45" s="5" t="s">
        <v>91</v>
      </c>
      <c r="D45" s="138" t="s">
        <v>92</v>
      </c>
      <c r="E45" s="5" t="s">
        <v>90</v>
      </c>
      <c r="F45" s="5" t="s">
        <v>89</v>
      </c>
      <c r="G45" s="5" t="s">
        <v>91</v>
      </c>
      <c r="H45" s="138" t="s">
        <v>92</v>
      </c>
      <c r="I45" s="5" t="s">
        <v>91</v>
      </c>
      <c r="J45" s="138" t="s">
        <v>92</v>
      </c>
      <c r="K45" s="5" t="s">
        <v>91</v>
      </c>
      <c r="L45" s="138" t="s">
        <v>92</v>
      </c>
      <c r="M45" s="5" t="s">
        <v>90</v>
      </c>
      <c r="N45" s="5" t="s">
        <v>89</v>
      </c>
    </row>
    <row r="46" spans="1:16" ht="62.25" customHeight="1" x14ac:dyDescent="0.25">
      <c r="A46" s="5" t="s">
        <v>316</v>
      </c>
      <c r="B46" s="5" t="s">
        <v>87</v>
      </c>
      <c r="C46" s="5" t="s">
        <v>73</v>
      </c>
      <c r="D46" s="5" t="s">
        <v>74</v>
      </c>
      <c r="E46" s="5" t="s">
        <v>109</v>
      </c>
      <c r="F46" s="5" t="s">
        <v>74</v>
      </c>
      <c r="G46" s="5" t="s">
        <v>44</v>
      </c>
      <c r="H46" s="5" t="s">
        <v>71</v>
      </c>
      <c r="I46" s="5" t="s">
        <v>110</v>
      </c>
      <c r="J46" s="5" t="s">
        <v>113</v>
      </c>
      <c r="K46" s="5" t="s">
        <v>318</v>
      </c>
      <c r="L46" s="5" t="s">
        <v>25</v>
      </c>
      <c r="M46" s="5" t="s">
        <v>55</v>
      </c>
      <c r="N46" s="5" t="s">
        <v>112</v>
      </c>
    </row>
    <row r="47" spans="1:16" ht="32.25" customHeight="1" x14ac:dyDescent="0.25">
      <c r="A47" s="5"/>
      <c r="B47" s="5"/>
      <c r="C47" s="5" t="s">
        <v>80</v>
      </c>
      <c r="D47" s="5" t="s">
        <v>81</v>
      </c>
      <c r="E47" s="5"/>
      <c r="F47" s="5"/>
      <c r="G47" s="5"/>
      <c r="H47" s="5"/>
      <c r="I47" s="5" t="s">
        <v>80</v>
      </c>
      <c r="J47" s="5" t="s">
        <v>81</v>
      </c>
      <c r="K47" s="5" t="s">
        <v>114</v>
      </c>
      <c r="L47" s="5" t="s">
        <v>325</v>
      </c>
      <c r="M47" s="5"/>
      <c r="N47" s="5"/>
    </row>
    <row r="48" spans="1:16" ht="40.5" customHeight="1" x14ac:dyDescent="0.25">
      <c r="A48" s="5" t="s">
        <v>19</v>
      </c>
      <c r="B48" s="5" t="s">
        <v>76</v>
      </c>
      <c r="C48" s="5" t="s">
        <v>45</v>
      </c>
      <c r="D48" s="5" t="s">
        <v>29</v>
      </c>
      <c r="E48" s="5" t="s">
        <v>46</v>
      </c>
      <c r="F48" s="5" t="s">
        <v>72</v>
      </c>
      <c r="G48" s="5" t="s">
        <v>21</v>
      </c>
      <c r="H48" s="5" t="s">
        <v>29</v>
      </c>
      <c r="I48" s="5" t="s">
        <v>19</v>
      </c>
      <c r="J48" s="5" t="s">
        <v>76</v>
      </c>
      <c r="K48" s="5" t="s">
        <v>45</v>
      </c>
      <c r="L48" s="5" t="s">
        <v>29</v>
      </c>
      <c r="M48" s="5" t="s">
        <v>78</v>
      </c>
      <c r="N48" s="5" t="s">
        <v>314</v>
      </c>
    </row>
    <row r="49" spans="1:14" ht="35.25" customHeight="1" x14ac:dyDescent="0.25">
      <c r="A49" s="139" t="s">
        <v>70</v>
      </c>
      <c r="B49" s="5" t="s">
        <v>23</v>
      </c>
      <c r="C49" s="139" t="s">
        <v>70</v>
      </c>
      <c r="D49" s="5" t="s">
        <v>23</v>
      </c>
      <c r="E49" s="139" t="s">
        <v>70</v>
      </c>
      <c r="F49" s="5" t="s">
        <v>23</v>
      </c>
      <c r="G49" s="139" t="s">
        <v>70</v>
      </c>
      <c r="H49" s="5" t="s">
        <v>23</v>
      </c>
      <c r="I49" s="139" t="s">
        <v>70</v>
      </c>
      <c r="J49" s="5" t="s">
        <v>23</v>
      </c>
      <c r="K49" s="139" t="s">
        <v>70</v>
      </c>
      <c r="L49" s="5" t="s">
        <v>23</v>
      </c>
      <c r="M49" s="139" t="s">
        <v>70</v>
      </c>
      <c r="N49" s="5" t="s">
        <v>23</v>
      </c>
    </row>
    <row r="50" spans="1:14" ht="24" customHeight="1" x14ac:dyDescent="0.25">
      <c r="A50" s="5" t="s">
        <v>26</v>
      </c>
      <c r="B50" s="5" t="s">
        <v>359</v>
      </c>
      <c r="C50" s="5" t="s">
        <v>37</v>
      </c>
      <c r="D50" s="5" t="s">
        <v>359</v>
      </c>
      <c r="E50" s="5" t="s">
        <v>37</v>
      </c>
      <c r="F50" s="5" t="s">
        <v>359</v>
      </c>
      <c r="G50" s="5" t="s">
        <v>37</v>
      </c>
      <c r="H50" s="5" t="s">
        <v>359</v>
      </c>
      <c r="I50" s="5" t="s">
        <v>37</v>
      </c>
      <c r="J50" s="5" t="s">
        <v>359</v>
      </c>
      <c r="K50" s="5" t="s">
        <v>37</v>
      </c>
      <c r="L50" s="5" t="s">
        <v>359</v>
      </c>
      <c r="M50" s="5" t="s">
        <v>37</v>
      </c>
      <c r="N50" s="5" t="s">
        <v>359</v>
      </c>
    </row>
    <row r="51" spans="1:14" ht="21" customHeight="1" x14ac:dyDescent="0.25">
      <c r="A51" s="238" t="s">
        <v>28</v>
      </c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40"/>
    </row>
    <row r="52" spans="1:14" ht="18.75" customHeight="1" x14ac:dyDescent="0.25">
      <c r="A52" s="5" t="s">
        <v>326</v>
      </c>
      <c r="B52" s="5" t="s">
        <v>324</v>
      </c>
      <c r="C52" s="5"/>
      <c r="D52" s="5"/>
      <c r="E52" s="5"/>
      <c r="F52" s="5"/>
      <c r="G52" s="140" t="s">
        <v>84</v>
      </c>
      <c r="H52" s="140" t="s">
        <v>83</v>
      </c>
      <c r="I52" s="5" t="s">
        <v>100</v>
      </c>
      <c r="J52" s="5" t="s">
        <v>83</v>
      </c>
      <c r="K52" s="5"/>
      <c r="L52" s="5"/>
      <c r="M52" s="5"/>
      <c r="N52" s="5"/>
    </row>
    <row r="53" spans="1:14" ht="30.75" customHeight="1" x14ac:dyDescent="0.25">
      <c r="A53" s="5" t="s">
        <v>328</v>
      </c>
      <c r="B53" s="5" t="s">
        <v>29</v>
      </c>
      <c r="C53" s="5" t="s">
        <v>88</v>
      </c>
      <c r="D53" s="5" t="s">
        <v>29</v>
      </c>
      <c r="E53" s="5" t="s">
        <v>34</v>
      </c>
      <c r="F53" s="140" t="s">
        <v>38</v>
      </c>
      <c r="G53" s="141" t="s">
        <v>82</v>
      </c>
      <c r="H53" s="141" t="s">
        <v>38</v>
      </c>
      <c r="I53" s="5" t="s">
        <v>88</v>
      </c>
      <c r="J53" s="5" t="s">
        <v>29</v>
      </c>
      <c r="K53" s="5" t="s">
        <v>34</v>
      </c>
      <c r="L53" s="140" t="s">
        <v>38</v>
      </c>
      <c r="M53" s="5" t="s">
        <v>86</v>
      </c>
      <c r="N53" s="5" t="s">
        <v>29</v>
      </c>
    </row>
    <row r="54" spans="1:14" ht="15.75" customHeight="1" x14ac:dyDescent="0.25">
      <c r="A54" s="238" t="s">
        <v>12</v>
      </c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40"/>
    </row>
    <row r="55" spans="1:14" ht="54.75" customHeight="1" x14ac:dyDescent="0.25">
      <c r="A55" s="5" t="s">
        <v>56</v>
      </c>
      <c r="B55" s="5" t="s">
        <v>31</v>
      </c>
      <c r="C55" s="5" t="s">
        <v>139</v>
      </c>
      <c r="D55" s="5" t="s">
        <v>31</v>
      </c>
      <c r="E55" s="5" t="s">
        <v>144</v>
      </c>
      <c r="F55" s="140" t="s">
        <v>31</v>
      </c>
      <c r="G55" s="5" t="s">
        <v>30</v>
      </c>
      <c r="H55" s="5" t="s">
        <v>31</v>
      </c>
      <c r="I55" s="5" t="s">
        <v>56</v>
      </c>
      <c r="J55" s="140" t="s">
        <v>31</v>
      </c>
      <c r="K55" s="5" t="s">
        <v>147</v>
      </c>
      <c r="L55" s="5" t="s">
        <v>27</v>
      </c>
      <c r="M55" s="5" t="s">
        <v>132</v>
      </c>
      <c r="N55" s="5" t="s">
        <v>31</v>
      </c>
    </row>
    <row r="56" spans="1:14" ht="92.25" customHeight="1" x14ac:dyDescent="0.25">
      <c r="A56" s="177" t="s">
        <v>353</v>
      </c>
      <c r="B56" s="5" t="s">
        <v>146</v>
      </c>
      <c r="C56" s="5" t="s">
        <v>138</v>
      </c>
      <c r="D56" s="5" t="s">
        <v>32</v>
      </c>
      <c r="E56" s="5" t="s">
        <v>363</v>
      </c>
      <c r="F56" s="5" t="s">
        <v>57</v>
      </c>
      <c r="G56" s="5" t="s">
        <v>373</v>
      </c>
      <c r="H56" s="5" t="s">
        <v>57</v>
      </c>
      <c r="I56" s="5" t="s">
        <v>364</v>
      </c>
      <c r="J56" s="5" t="s">
        <v>32</v>
      </c>
      <c r="K56" s="5" t="s">
        <v>357</v>
      </c>
      <c r="L56" s="5" t="s">
        <v>48</v>
      </c>
      <c r="M56" s="5" t="s">
        <v>358</v>
      </c>
      <c r="N56" s="5" t="s">
        <v>146</v>
      </c>
    </row>
    <row r="57" spans="1:14" ht="47.25" customHeight="1" x14ac:dyDescent="0.25">
      <c r="A57" s="5" t="s">
        <v>352</v>
      </c>
      <c r="B57" s="5" t="s">
        <v>40</v>
      </c>
      <c r="C57" s="5" t="s">
        <v>136</v>
      </c>
      <c r="D57" s="5" t="s">
        <v>137</v>
      </c>
      <c r="E57" s="5" t="s">
        <v>141</v>
      </c>
      <c r="F57" s="5" t="s">
        <v>23</v>
      </c>
      <c r="G57" s="5" t="s">
        <v>140</v>
      </c>
      <c r="H57" s="5" t="s">
        <v>95</v>
      </c>
      <c r="I57" s="5" t="s">
        <v>126</v>
      </c>
      <c r="J57" s="5" t="s">
        <v>49</v>
      </c>
      <c r="K57" s="5" t="s">
        <v>145</v>
      </c>
      <c r="L57" s="5" t="s">
        <v>146</v>
      </c>
      <c r="M57" s="5" t="s">
        <v>345</v>
      </c>
      <c r="N57" s="5" t="s">
        <v>40</v>
      </c>
    </row>
    <row r="58" spans="1:14" ht="40.5" customHeight="1" x14ac:dyDescent="0.25">
      <c r="A58" s="5" t="s">
        <v>22</v>
      </c>
      <c r="B58" s="5" t="s">
        <v>41</v>
      </c>
      <c r="C58" s="5" t="s">
        <v>135</v>
      </c>
      <c r="D58" s="5" t="s">
        <v>41</v>
      </c>
      <c r="E58" s="5" t="s">
        <v>142</v>
      </c>
      <c r="F58" s="5" t="s">
        <v>104</v>
      </c>
      <c r="G58" s="5"/>
      <c r="H58" s="5"/>
      <c r="I58" s="5" t="s">
        <v>143</v>
      </c>
      <c r="J58" s="5" t="s">
        <v>41</v>
      </c>
      <c r="K58" s="5"/>
      <c r="L58" s="5"/>
      <c r="M58" s="5" t="s">
        <v>342</v>
      </c>
      <c r="N58" s="5" t="s">
        <v>343</v>
      </c>
    </row>
    <row r="59" spans="1:14" ht="40.5" customHeight="1" x14ac:dyDescent="0.25">
      <c r="A59" s="5" t="s">
        <v>34</v>
      </c>
      <c r="B59" s="140" t="s">
        <v>38</v>
      </c>
      <c r="C59" s="5" t="s">
        <v>99</v>
      </c>
      <c r="D59" s="146" t="s">
        <v>29</v>
      </c>
      <c r="E59" s="5" t="s">
        <v>134</v>
      </c>
      <c r="F59" s="5" t="s">
        <v>29</v>
      </c>
      <c r="G59" s="5" t="s">
        <v>124</v>
      </c>
      <c r="H59" s="5" t="s">
        <v>29</v>
      </c>
      <c r="I59" s="5" t="s">
        <v>34</v>
      </c>
      <c r="J59" s="140" t="s">
        <v>38</v>
      </c>
      <c r="K59" s="5" t="s">
        <v>118</v>
      </c>
      <c r="L59" s="5" t="s">
        <v>29</v>
      </c>
      <c r="M59" s="5" t="s">
        <v>129</v>
      </c>
      <c r="N59" s="5" t="s">
        <v>29</v>
      </c>
    </row>
    <row r="60" spans="1:14" ht="24.75" customHeight="1" x14ac:dyDescent="0.25">
      <c r="A60" s="5" t="s">
        <v>13</v>
      </c>
      <c r="B60" s="5" t="s">
        <v>68</v>
      </c>
      <c r="C60" s="5" t="s">
        <v>13</v>
      </c>
      <c r="D60" s="5" t="s">
        <v>68</v>
      </c>
      <c r="E60" s="5" t="s">
        <v>13</v>
      </c>
      <c r="F60" s="5" t="s">
        <v>68</v>
      </c>
      <c r="G60" s="5" t="s">
        <v>13</v>
      </c>
      <c r="H60" s="5" t="s">
        <v>68</v>
      </c>
      <c r="I60" s="5" t="s">
        <v>13</v>
      </c>
      <c r="J60" s="5" t="s">
        <v>68</v>
      </c>
      <c r="K60" s="5" t="s">
        <v>13</v>
      </c>
      <c r="L60" s="5" t="s">
        <v>68</v>
      </c>
      <c r="M60" s="5" t="s">
        <v>13</v>
      </c>
      <c r="N60" s="5" t="s">
        <v>68</v>
      </c>
    </row>
    <row r="61" spans="1:14" ht="24" customHeight="1" x14ac:dyDescent="0.25">
      <c r="A61" s="5" t="s">
        <v>35</v>
      </c>
      <c r="B61" s="5" t="s">
        <v>365</v>
      </c>
      <c r="C61" s="5" t="s">
        <v>35</v>
      </c>
      <c r="D61" s="5" t="s">
        <v>365</v>
      </c>
      <c r="E61" s="5" t="s">
        <v>35</v>
      </c>
      <c r="F61" s="5" t="s">
        <v>365</v>
      </c>
      <c r="G61" s="5" t="s">
        <v>35</v>
      </c>
      <c r="H61" s="5" t="s">
        <v>365</v>
      </c>
      <c r="I61" s="5" t="s">
        <v>35</v>
      </c>
      <c r="J61" s="5" t="s">
        <v>365</v>
      </c>
      <c r="K61" s="5" t="s">
        <v>35</v>
      </c>
      <c r="L61" s="5" t="s">
        <v>365</v>
      </c>
      <c r="M61" s="5" t="s">
        <v>35</v>
      </c>
      <c r="N61" s="5" t="s">
        <v>365</v>
      </c>
    </row>
    <row r="62" spans="1:14" ht="40.5" customHeight="1" x14ac:dyDescent="0.25"/>
  </sheetData>
  <mergeCells count="31">
    <mergeCell ref="A2:B2"/>
    <mergeCell ref="A10:N10"/>
    <mergeCell ref="A13:N13"/>
    <mergeCell ref="A1:N1"/>
    <mergeCell ref="C2:D2"/>
    <mergeCell ref="E2:F2"/>
    <mergeCell ref="G2:H2"/>
    <mergeCell ref="I2:J2"/>
    <mergeCell ref="K2:L2"/>
    <mergeCell ref="M2:N2"/>
    <mergeCell ref="A3:N3"/>
    <mergeCell ref="M22:N22"/>
    <mergeCell ref="A23:N23"/>
    <mergeCell ref="A22:B22"/>
    <mergeCell ref="C22:D22"/>
    <mergeCell ref="E22:F22"/>
    <mergeCell ref="G22:H22"/>
    <mergeCell ref="I22:J22"/>
    <mergeCell ref="K22:L22"/>
    <mergeCell ref="A31:N31"/>
    <mergeCell ref="A34:N34"/>
    <mergeCell ref="A51:N51"/>
    <mergeCell ref="A54:N54"/>
    <mergeCell ref="M44:P44"/>
    <mergeCell ref="A43:B43"/>
    <mergeCell ref="C43:D43"/>
    <mergeCell ref="E43:F43"/>
    <mergeCell ref="G43:H43"/>
    <mergeCell ref="I43:J43"/>
    <mergeCell ref="K43:L43"/>
    <mergeCell ref="M43:N43"/>
  </mergeCells>
  <pageMargins left="3.937007874015748E-2" right="3.937007874015748E-2" top="0.15748031496062992" bottom="0.15748031496062992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5"/>
  <sheetViews>
    <sheetView topLeftCell="A538" zoomScale="98" zoomScaleNormal="98" workbookViewId="0">
      <selection activeCell="A273" sqref="A273"/>
    </sheetView>
  </sheetViews>
  <sheetFormatPr defaultRowHeight="15.75" x14ac:dyDescent="0.25"/>
  <cols>
    <col min="1" max="1" width="41.42578125" style="120" customWidth="1"/>
    <col min="2" max="2" width="17.140625" style="67" customWidth="1"/>
    <col min="3" max="3" width="11.42578125" style="94" customWidth="1"/>
    <col min="4" max="4" width="10.140625" style="66" customWidth="1"/>
    <col min="5" max="5" width="9.7109375" style="66" customWidth="1"/>
    <col min="6" max="6" width="10.28515625" style="66" customWidth="1"/>
    <col min="7" max="7" width="18.42578125" style="66" customWidth="1"/>
    <col min="8" max="9" width="11.140625" style="66" customWidth="1"/>
    <col min="10" max="10" width="12.7109375" style="66" customWidth="1"/>
    <col min="11" max="15" width="11.140625" style="66" customWidth="1"/>
    <col min="16" max="16" width="27.7109375" style="229" customWidth="1"/>
    <col min="17" max="17" width="15.85546875" style="108" hidden="1" customWidth="1"/>
    <col min="18" max="18" width="12" style="68" hidden="1" customWidth="1"/>
    <col min="19" max="16384" width="9.140625" style="68"/>
  </cols>
  <sheetData>
    <row r="1" spans="1:17" x14ac:dyDescent="0.25">
      <c r="A1" s="62"/>
      <c r="B1" s="49"/>
      <c r="C1" s="78"/>
      <c r="D1" s="79"/>
      <c r="E1" s="79"/>
      <c r="F1" s="79"/>
      <c r="G1" s="79"/>
      <c r="H1" s="29"/>
      <c r="I1" s="29"/>
      <c r="J1" s="29"/>
      <c r="K1" s="29"/>
      <c r="L1" s="29"/>
      <c r="M1" s="29"/>
      <c r="N1" s="29"/>
      <c r="O1" s="29"/>
      <c r="P1" s="192"/>
    </row>
    <row r="2" spans="1:17" ht="16.5" thickBot="1" x14ac:dyDescent="0.3">
      <c r="A2" s="75" t="s">
        <v>0</v>
      </c>
      <c r="B2" s="49"/>
      <c r="C2" s="80"/>
      <c r="P2" s="193"/>
    </row>
    <row r="3" spans="1:17" ht="15.75" customHeight="1" x14ac:dyDescent="0.25">
      <c r="A3" s="7" t="s">
        <v>148</v>
      </c>
      <c r="B3" s="82"/>
      <c r="C3" s="41" t="s">
        <v>149</v>
      </c>
      <c r="D3" s="251" t="s">
        <v>150</v>
      </c>
      <c r="E3" s="252"/>
      <c r="F3" s="253"/>
      <c r="G3" s="24" t="s">
        <v>151</v>
      </c>
      <c r="H3" s="264" t="s">
        <v>152</v>
      </c>
      <c r="I3" s="261" t="s">
        <v>153</v>
      </c>
      <c r="J3" s="267" t="s">
        <v>154</v>
      </c>
      <c r="K3" s="261" t="s">
        <v>155</v>
      </c>
      <c r="L3" s="267" t="s">
        <v>156</v>
      </c>
      <c r="M3" s="261" t="s">
        <v>157</v>
      </c>
      <c r="N3" s="261" t="s">
        <v>158</v>
      </c>
      <c r="O3" s="258" t="s">
        <v>159</v>
      </c>
      <c r="P3" s="194" t="s">
        <v>170</v>
      </c>
    </row>
    <row r="4" spans="1:17" ht="16.5" thickBot="1" x14ac:dyDescent="0.3">
      <c r="A4" s="18" t="s">
        <v>160</v>
      </c>
      <c r="B4" s="9"/>
      <c r="C4" s="42" t="s">
        <v>161</v>
      </c>
      <c r="D4" s="254"/>
      <c r="E4" s="255"/>
      <c r="F4" s="256"/>
      <c r="G4" s="20" t="s">
        <v>173</v>
      </c>
      <c r="H4" s="265"/>
      <c r="I4" s="262"/>
      <c r="J4" s="268"/>
      <c r="K4" s="262"/>
      <c r="L4" s="268"/>
      <c r="M4" s="262"/>
      <c r="N4" s="262"/>
      <c r="O4" s="259"/>
      <c r="P4" s="176" t="s">
        <v>171</v>
      </c>
    </row>
    <row r="5" spans="1:17" ht="16.5" thickBot="1" x14ac:dyDescent="0.3">
      <c r="A5" s="13"/>
      <c r="B5" s="93"/>
      <c r="C5" s="57"/>
      <c r="D5" s="14" t="s">
        <v>162</v>
      </c>
      <c r="E5" s="14" t="s">
        <v>163</v>
      </c>
      <c r="F5" s="52" t="s">
        <v>164</v>
      </c>
      <c r="G5" s="14" t="s">
        <v>165</v>
      </c>
      <c r="H5" s="266"/>
      <c r="I5" s="263"/>
      <c r="J5" s="269"/>
      <c r="K5" s="263"/>
      <c r="L5" s="269"/>
      <c r="M5" s="263"/>
      <c r="N5" s="263"/>
      <c r="O5" s="260"/>
      <c r="P5" s="187"/>
    </row>
    <row r="6" spans="1:17" x14ac:dyDescent="0.25">
      <c r="A6" s="7"/>
      <c r="B6" s="16" t="s">
        <v>5</v>
      </c>
      <c r="C6" s="41"/>
      <c r="D6" s="12"/>
      <c r="E6" s="24"/>
      <c r="F6" s="33"/>
      <c r="G6" s="20"/>
      <c r="H6" s="116"/>
      <c r="I6" s="24"/>
      <c r="J6" s="117"/>
      <c r="K6" s="24"/>
      <c r="L6" s="117"/>
      <c r="M6" s="24"/>
      <c r="N6" s="24"/>
      <c r="O6" s="117"/>
      <c r="P6" s="194"/>
    </row>
    <row r="7" spans="1:17" x14ac:dyDescent="0.25">
      <c r="A7" s="18" t="s">
        <v>91</v>
      </c>
      <c r="B7" s="49"/>
      <c r="C7" s="43" t="s">
        <v>92</v>
      </c>
      <c r="D7" s="12">
        <v>2.33</v>
      </c>
      <c r="E7" s="20">
        <v>8.1199999999999992</v>
      </c>
      <c r="F7" s="33">
        <v>15.549999999999997</v>
      </c>
      <c r="G7" s="12">
        <v>144.59999999999997</v>
      </c>
      <c r="H7" s="12">
        <v>3.2999999999999988E-2</v>
      </c>
      <c r="I7" s="20">
        <v>0</v>
      </c>
      <c r="J7" s="11">
        <v>40</v>
      </c>
      <c r="K7" s="20">
        <v>0.62</v>
      </c>
      <c r="L7" s="11">
        <v>8.1</v>
      </c>
      <c r="M7" s="20">
        <v>22.5</v>
      </c>
      <c r="N7" s="20">
        <v>3.9</v>
      </c>
      <c r="O7" s="11">
        <v>0.38</v>
      </c>
      <c r="P7" s="176" t="s">
        <v>186</v>
      </c>
    </row>
    <row r="8" spans="1:17" ht="31.5" x14ac:dyDescent="0.25">
      <c r="A8" s="18" t="s">
        <v>24</v>
      </c>
      <c r="B8" s="49"/>
      <c r="C8" s="42" t="s">
        <v>184</v>
      </c>
      <c r="D8" s="12">
        <v>5.6044999999999998</v>
      </c>
      <c r="E8" s="20">
        <v>6.2525000000000004</v>
      </c>
      <c r="F8" s="33">
        <v>17.742000000000001</v>
      </c>
      <c r="G8" s="12">
        <v>145.05000000000001</v>
      </c>
      <c r="H8" s="12">
        <v>0.14249999999999999</v>
      </c>
      <c r="I8" s="20">
        <v>0.87749999999999995</v>
      </c>
      <c r="J8" s="11">
        <v>29.5</v>
      </c>
      <c r="K8" s="20">
        <v>0.11899999999999999</v>
      </c>
      <c r="L8" s="11">
        <v>102.73499999999999</v>
      </c>
      <c r="M8" s="20">
        <v>137.22749999999999</v>
      </c>
      <c r="N8" s="20">
        <v>35.700000000000003</v>
      </c>
      <c r="O8" s="11">
        <v>0.91550000000000009</v>
      </c>
      <c r="P8" s="176" t="s">
        <v>190</v>
      </c>
    </row>
    <row r="9" spans="1:17" ht="27.75" customHeight="1" x14ac:dyDescent="0.25">
      <c r="A9" s="18" t="s">
        <v>187</v>
      </c>
      <c r="B9" s="49"/>
      <c r="C9" s="42" t="s">
        <v>185</v>
      </c>
      <c r="D9" s="12">
        <v>1.46</v>
      </c>
      <c r="E9" s="20">
        <v>1.0765</v>
      </c>
      <c r="F9" s="33">
        <v>11.959999999999999</v>
      </c>
      <c r="G9" s="12">
        <v>63.7</v>
      </c>
      <c r="H9" s="12">
        <v>1.7499999999999998E-2</v>
      </c>
      <c r="I9" s="20">
        <v>0.66999999999999993</v>
      </c>
      <c r="J9" s="11">
        <v>7.9999999999999982</v>
      </c>
      <c r="K9" s="20">
        <v>0</v>
      </c>
      <c r="L9" s="11">
        <v>63.015000000000001</v>
      </c>
      <c r="M9" s="20">
        <v>48.36</v>
      </c>
      <c r="N9" s="20">
        <v>12.2</v>
      </c>
      <c r="O9" s="11">
        <v>1.2999999999999996</v>
      </c>
      <c r="P9" s="176" t="s">
        <v>191</v>
      </c>
    </row>
    <row r="10" spans="1:17" ht="24" customHeight="1" x14ac:dyDescent="0.25">
      <c r="A10" s="18" t="s">
        <v>70</v>
      </c>
      <c r="B10" s="49"/>
      <c r="C10" s="42">
        <v>120</v>
      </c>
      <c r="D10" s="12">
        <v>0.48</v>
      </c>
      <c r="E10" s="20">
        <v>0.48</v>
      </c>
      <c r="F10" s="33">
        <v>11.759999999999998</v>
      </c>
      <c r="G10" s="12">
        <v>56.399999999999984</v>
      </c>
      <c r="H10" s="12">
        <v>3.599999999999999E-2</v>
      </c>
      <c r="I10" s="20">
        <v>11.999999999999996</v>
      </c>
      <c r="J10" s="11">
        <v>0</v>
      </c>
      <c r="K10" s="20">
        <v>0.24</v>
      </c>
      <c r="L10" s="11">
        <v>19.2</v>
      </c>
      <c r="M10" s="20">
        <v>13.2</v>
      </c>
      <c r="N10" s="20">
        <v>10.799999999999999</v>
      </c>
      <c r="O10" s="11">
        <v>2.6399999999999997</v>
      </c>
      <c r="P10" s="176" t="s">
        <v>189</v>
      </c>
    </row>
    <row r="11" spans="1:17" ht="28.5" customHeight="1" thickBot="1" x14ac:dyDescent="0.3">
      <c r="A11" s="18" t="s">
        <v>26</v>
      </c>
      <c r="B11" s="49"/>
      <c r="C11" s="42">
        <v>30</v>
      </c>
      <c r="D11" s="12">
        <v>2.25</v>
      </c>
      <c r="E11" s="20">
        <v>0.87</v>
      </c>
      <c r="F11" s="33">
        <v>15.419999999999998</v>
      </c>
      <c r="G11" s="12">
        <v>78.599999999999994</v>
      </c>
      <c r="H11" s="12">
        <v>3.3000000000000002E-2</v>
      </c>
      <c r="I11" s="20">
        <v>0</v>
      </c>
      <c r="J11" s="11">
        <v>0</v>
      </c>
      <c r="K11" s="20">
        <v>0.51</v>
      </c>
      <c r="L11" s="11">
        <v>5.7</v>
      </c>
      <c r="M11" s="20">
        <v>19.5</v>
      </c>
      <c r="N11" s="20">
        <v>3.9</v>
      </c>
      <c r="O11" s="11">
        <v>0.36</v>
      </c>
      <c r="P11" s="176" t="s">
        <v>188</v>
      </c>
    </row>
    <row r="12" spans="1:17" ht="16.5" thickBot="1" x14ac:dyDescent="0.3">
      <c r="A12" s="119" t="s">
        <v>167</v>
      </c>
      <c r="B12" s="98"/>
      <c r="C12" s="58">
        <v>544</v>
      </c>
      <c r="D12" s="22">
        <f>SUM(D7:D11)</f>
        <v>12.124500000000001</v>
      </c>
      <c r="E12" s="22">
        <f t="shared" ref="E12:F12" si="0">SUM(E7:E11)</f>
        <v>16.798999999999999</v>
      </c>
      <c r="F12" s="22">
        <f t="shared" si="0"/>
        <v>72.432000000000002</v>
      </c>
      <c r="G12" s="22">
        <f>SUM(G7:G11)</f>
        <v>488.34999999999991</v>
      </c>
      <c r="H12" s="22">
        <f t="shared" ref="H12:O12" si="1">SUM(H7:H11)</f>
        <v>0.26200000000000001</v>
      </c>
      <c r="I12" s="22">
        <f t="shared" si="1"/>
        <v>13.547499999999996</v>
      </c>
      <c r="J12" s="22">
        <f t="shared" si="1"/>
        <v>77.5</v>
      </c>
      <c r="K12" s="22">
        <f t="shared" si="1"/>
        <v>1.4889999999999999</v>
      </c>
      <c r="L12" s="22">
        <f t="shared" si="1"/>
        <v>198.74999999999994</v>
      </c>
      <c r="M12" s="22">
        <f t="shared" si="1"/>
        <v>240.78749999999997</v>
      </c>
      <c r="N12" s="22">
        <f t="shared" si="1"/>
        <v>66.5</v>
      </c>
      <c r="O12" s="22">
        <f t="shared" si="1"/>
        <v>5.5954999999999995</v>
      </c>
      <c r="P12" s="195"/>
    </row>
    <row r="13" spans="1:17" ht="31.5" x14ac:dyDescent="0.25">
      <c r="A13" s="7"/>
      <c r="B13" s="16" t="s">
        <v>168</v>
      </c>
      <c r="C13" s="42"/>
      <c r="D13" s="12"/>
      <c r="E13" s="24"/>
      <c r="F13" s="11"/>
      <c r="G13" s="24"/>
      <c r="H13" s="11"/>
      <c r="I13" s="20"/>
      <c r="J13" s="11"/>
      <c r="K13" s="20"/>
      <c r="L13" s="11"/>
      <c r="M13" s="20"/>
      <c r="N13" s="20"/>
      <c r="O13" s="11"/>
      <c r="P13" s="194"/>
    </row>
    <row r="14" spans="1:17" x14ac:dyDescent="0.25">
      <c r="A14" s="18" t="s">
        <v>85</v>
      </c>
      <c r="B14" s="49"/>
      <c r="C14" s="42">
        <v>30</v>
      </c>
      <c r="D14" s="11">
        <v>2.59</v>
      </c>
      <c r="E14" s="20">
        <v>2.4900000000000002</v>
      </c>
      <c r="F14" s="11">
        <v>13.18</v>
      </c>
      <c r="G14" s="20">
        <v>92.45</v>
      </c>
      <c r="H14" s="11">
        <v>4.5499999999999999E-2</v>
      </c>
      <c r="I14" s="20"/>
      <c r="J14" s="11"/>
      <c r="K14" s="20">
        <v>1.2949999999999999</v>
      </c>
      <c r="L14" s="11">
        <v>9.1</v>
      </c>
      <c r="M14" s="20">
        <v>29.4</v>
      </c>
      <c r="N14" s="20">
        <v>10.5</v>
      </c>
      <c r="O14" s="11">
        <v>0.49</v>
      </c>
      <c r="P14" s="176" t="s">
        <v>322</v>
      </c>
    </row>
    <row r="15" spans="1:17" ht="33.75" customHeight="1" thickBot="1" x14ac:dyDescent="0.3">
      <c r="A15" s="18" t="s">
        <v>88</v>
      </c>
      <c r="B15" s="9"/>
      <c r="C15" s="42">
        <v>200</v>
      </c>
      <c r="D15" s="11">
        <v>5.8</v>
      </c>
      <c r="E15" s="20">
        <v>5</v>
      </c>
      <c r="F15" s="11">
        <v>9.6</v>
      </c>
      <c r="G15" s="20">
        <v>107</v>
      </c>
      <c r="H15" s="11">
        <v>0.08</v>
      </c>
      <c r="I15" s="20">
        <v>2.6</v>
      </c>
      <c r="J15" s="11">
        <v>40</v>
      </c>
      <c r="K15" s="20"/>
      <c r="L15" s="11">
        <v>240</v>
      </c>
      <c r="M15" s="20">
        <v>180</v>
      </c>
      <c r="N15" s="20">
        <v>28</v>
      </c>
      <c r="O15" s="11">
        <v>0.2</v>
      </c>
      <c r="P15" s="189" t="s">
        <v>192</v>
      </c>
    </row>
    <row r="16" spans="1:17" s="69" customFormat="1" ht="16.5" thickBot="1" x14ac:dyDescent="0.3">
      <c r="A16" s="119" t="s">
        <v>167</v>
      </c>
      <c r="B16" s="99"/>
      <c r="C16" s="21">
        <v>230</v>
      </c>
      <c r="D16" s="22">
        <f>SUM(D14:D15)</f>
        <v>8.39</v>
      </c>
      <c r="E16" s="22">
        <f t="shared" ref="E16:O16" si="2">SUM(E14:E15)</f>
        <v>7.49</v>
      </c>
      <c r="F16" s="22">
        <f t="shared" si="2"/>
        <v>22.78</v>
      </c>
      <c r="G16" s="22">
        <f>SUM(G14:G15)</f>
        <v>199.45</v>
      </c>
      <c r="H16" s="22">
        <f t="shared" si="2"/>
        <v>0.1255</v>
      </c>
      <c r="I16" s="22">
        <f t="shared" si="2"/>
        <v>2.6</v>
      </c>
      <c r="J16" s="22">
        <f t="shared" si="2"/>
        <v>40</v>
      </c>
      <c r="K16" s="22">
        <f t="shared" si="2"/>
        <v>1.2949999999999999</v>
      </c>
      <c r="L16" s="22">
        <f t="shared" si="2"/>
        <v>249.1</v>
      </c>
      <c r="M16" s="22">
        <f t="shared" si="2"/>
        <v>209.4</v>
      </c>
      <c r="N16" s="22">
        <f t="shared" si="2"/>
        <v>38.5</v>
      </c>
      <c r="O16" s="22">
        <f t="shared" si="2"/>
        <v>0.69</v>
      </c>
      <c r="P16" s="196"/>
      <c r="Q16" s="108"/>
    </row>
    <row r="17" spans="1:18" s="69" customFormat="1" ht="24.75" thickBot="1" x14ac:dyDescent="0.3">
      <c r="A17" s="249" t="s">
        <v>367</v>
      </c>
      <c r="B17" s="250"/>
      <c r="C17" s="107">
        <f>C12+C16</f>
        <v>774</v>
      </c>
      <c r="D17" s="37">
        <f>D12+D16</f>
        <v>20.514500000000002</v>
      </c>
      <c r="E17" s="22">
        <f t="shared" ref="E17:O17" si="3">E12+E16</f>
        <v>24.289000000000001</v>
      </c>
      <c r="F17" s="36">
        <f t="shared" si="3"/>
        <v>95.212000000000003</v>
      </c>
      <c r="G17" s="22">
        <f>G12+G16</f>
        <v>687.8</v>
      </c>
      <c r="H17" s="22">
        <f t="shared" si="3"/>
        <v>0.38750000000000001</v>
      </c>
      <c r="I17" s="22">
        <f t="shared" si="3"/>
        <v>16.147499999999997</v>
      </c>
      <c r="J17" s="22">
        <f t="shared" si="3"/>
        <v>117.5</v>
      </c>
      <c r="K17" s="22">
        <f t="shared" si="3"/>
        <v>2.7839999999999998</v>
      </c>
      <c r="L17" s="22">
        <f t="shared" si="3"/>
        <v>447.84999999999991</v>
      </c>
      <c r="M17" s="22">
        <f t="shared" si="3"/>
        <v>450.1875</v>
      </c>
      <c r="N17" s="22">
        <f t="shared" si="3"/>
        <v>105</v>
      </c>
      <c r="O17" s="22">
        <f t="shared" si="3"/>
        <v>6.285499999999999</v>
      </c>
      <c r="P17" s="197"/>
      <c r="Q17" s="108">
        <f>G17/2350</f>
        <v>0.29268085106382979</v>
      </c>
      <c r="R17" s="131" t="s">
        <v>319</v>
      </c>
    </row>
    <row r="18" spans="1:18" x14ac:dyDescent="0.25">
      <c r="A18" s="7"/>
      <c r="B18" s="16" t="s">
        <v>12</v>
      </c>
      <c r="C18" s="17"/>
      <c r="D18" s="117"/>
      <c r="E18" s="24"/>
      <c r="F18" s="117"/>
      <c r="G18" s="24"/>
      <c r="H18" s="117"/>
      <c r="I18" s="24"/>
      <c r="J18" s="117"/>
      <c r="K18" s="24"/>
      <c r="L18" s="117"/>
      <c r="M18" s="24"/>
      <c r="N18" s="24"/>
      <c r="O18" s="117"/>
      <c r="P18" s="198"/>
      <c r="R18" s="132"/>
    </row>
    <row r="19" spans="1:18" x14ac:dyDescent="0.25">
      <c r="A19" s="18" t="s">
        <v>30</v>
      </c>
      <c r="B19" s="73"/>
      <c r="C19" s="19">
        <v>60</v>
      </c>
      <c r="D19" s="11">
        <v>0.66</v>
      </c>
      <c r="E19" s="20">
        <v>0.12</v>
      </c>
      <c r="F19" s="20">
        <v>2.2799999999999998</v>
      </c>
      <c r="G19" s="11">
        <v>14.4</v>
      </c>
      <c r="H19" s="12">
        <v>3.5999999999999997E-2</v>
      </c>
      <c r="I19" s="20">
        <v>14.999999999999998</v>
      </c>
      <c r="J19" s="11">
        <v>0</v>
      </c>
      <c r="K19" s="20">
        <v>0.42</v>
      </c>
      <c r="L19" s="11">
        <v>8.4</v>
      </c>
      <c r="M19" s="20">
        <v>15.6</v>
      </c>
      <c r="N19" s="20">
        <v>12</v>
      </c>
      <c r="O19" s="11">
        <v>0.54</v>
      </c>
      <c r="P19" s="176" t="s">
        <v>194</v>
      </c>
      <c r="R19" s="132"/>
    </row>
    <row r="20" spans="1:18" ht="40.5" customHeight="1" x14ac:dyDescent="0.25">
      <c r="A20" s="18" t="s">
        <v>374</v>
      </c>
      <c r="B20" s="9"/>
      <c r="C20" s="19" t="s">
        <v>235</v>
      </c>
      <c r="D20" s="166">
        <v>3.472</v>
      </c>
      <c r="E20" s="167">
        <v>5.4600000000000009</v>
      </c>
      <c r="F20" s="166">
        <v>21.681999999999999</v>
      </c>
      <c r="G20" s="167">
        <v>88</v>
      </c>
      <c r="H20" s="166">
        <v>4.9000000000000009E-2</v>
      </c>
      <c r="I20" s="167">
        <v>12.66</v>
      </c>
      <c r="J20" s="166">
        <v>10</v>
      </c>
      <c r="K20" s="167">
        <v>1.9100000000000001</v>
      </c>
      <c r="L20" s="166">
        <v>48.2</v>
      </c>
      <c r="M20" s="167">
        <v>45.300000000000004</v>
      </c>
      <c r="N20" s="167">
        <v>18.599999999999998</v>
      </c>
      <c r="O20" s="166">
        <v>0.68</v>
      </c>
      <c r="P20" s="176" t="s">
        <v>195</v>
      </c>
      <c r="R20" s="132"/>
    </row>
    <row r="21" spans="1:18" ht="31.5" x14ac:dyDescent="0.25">
      <c r="A21" s="18" t="s">
        <v>94</v>
      </c>
      <c r="B21" s="9"/>
      <c r="C21" s="19" t="s">
        <v>193</v>
      </c>
      <c r="D21" s="11">
        <v>14.33</v>
      </c>
      <c r="E21" s="20">
        <v>28.728000000000002</v>
      </c>
      <c r="F21" s="11">
        <v>29.765999999999998</v>
      </c>
      <c r="G21" s="20">
        <v>396</v>
      </c>
      <c r="H21" s="11">
        <v>0.11399999999999998</v>
      </c>
      <c r="I21" s="20">
        <v>8.9919999999999991</v>
      </c>
      <c r="J21" s="11">
        <v>29.1</v>
      </c>
      <c r="K21" s="20">
        <v>3.88</v>
      </c>
      <c r="L21" s="11">
        <v>55.7</v>
      </c>
      <c r="M21" s="20">
        <v>191.39999999999998</v>
      </c>
      <c r="N21" s="20">
        <v>43.315999999999995</v>
      </c>
      <c r="O21" s="11">
        <v>4.1720000000000006</v>
      </c>
      <c r="P21" s="176" t="s">
        <v>196</v>
      </c>
      <c r="R21" s="132"/>
    </row>
    <row r="22" spans="1:18" x14ac:dyDescent="0.25">
      <c r="A22" s="76" t="s">
        <v>34</v>
      </c>
      <c r="B22" s="9"/>
      <c r="C22" s="19">
        <v>180</v>
      </c>
      <c r="D22" s="11">
        <v>0.9</v>
      </c>
      <c r="E22" s="20">
        <v>0</v>
      </c>
      <c r="F22" s="11">
        <v>18.18</v>
      </c>
      <c r="G22" s="46">
        <v>76.319999999999993</v>
      </c>
      <c r="H22" s="47">
        <v>1.9799999999999998E-2</v>
      </c>
      <c r="I22" s="19">
        <v>3.5999999999999996</v>
      </c>
      <c r="J22" s="47">
        <v>0</v>
      </c>
      <c r="K22" s="19">
        <v>0.18000000000000002</v>
      </c>
      <c r="L22" s="47">
        <v>12.6</v>
      </c>
      <c r="M22" s="19">
        <v>12.6</v>
      </c>
      <c r="N22" s="19">
        <v>7.2</v>
      </c>
      <c r="O22" s="47">
        <v>2.52</v>
      </c>
      <c r="P22" s="176" t="s">
        <v>197</v>
      </c>
      <c r="R22" s="132"/>
    </row>
    <row r="23" spans="1:18" x14ac:dyDescent="0.25">
      <c r="A23" s="121" t="s">
        <v>13</v>
      </c>
      <c r="B23" s="9"/>
      <c r="C23" s="19">
        <v>50</v>
      </c>
      <c r="D23" s="47">
        <v>3.3</v>
      </c>
      <c r="E23" s="19">
        <v>0.6</v>
      </c>
      <c r="F23" s="47">
        <v>19.8</v>
      </c>
      <c r="G23" s="46">
        <v>99</v>
      </c>
      <c r="H23" s="47">
        <v>8.5000000000000006E-2</v>
      </c>
      <c r="I23" s="19">
        <v>0</v>
      </c>
      <c r="J23" s="47">
        <v>0</v>
      </c>
      <c r="K23" s="19">
        <v>0.7</v>
      </c>
      <c r="L23" s="47">
        <v>14.5</v>
      </c>
      <c r="M23" s="19">
        <v>75</v>
      </c>
      <c r="N23" s="19">
        <v>23.5</v>
      </c>
      <c r="O23" s="47">
        <v>1.95</v>
      </c>
      <c r="P23" s="176" t="s">
        <v>198</v>
      </c>
      <c r="R23" s="133"/>
    </row>
    <row r="24" spans="1:18" ht="16.5" thickBot="1" x14ac:dyDescent="0.3">
      <c r="A24" s="18" t="s">
        <v>35</v>
      </c>
      <c r="B24" s="9"/>
      <c r="C24" s="19">
        <v>40</v>
      </c>
      <c r="D24" s="20">
        <v>3.04</v>
      </c>
      <c r="E24" s="129">
        <v>0.32000000000000006</v>
      </c>
      <c r="F24" s="11">
        <v>19.680000000000003</v>
      </c>
      <c r="G24" s="35">
        <v>94</v>
      </c>
      <c r="H24" s="19">
        <v>4.4000000000000004E-2</v>
      </c>
      <c r="I24" s="63">
        <v>0</v>
      </c>
      <c r="J24" s="19">
        <v>0</v>
      </c>
      <c r="K24" s="19">
        <v>0.44000000000000006</v>
      </c>
      <c r="L24" s="19">
        <v>8</v>
      </c>
      <c r="M24" s="19">
        <v>26</v>
      </c>
      <c r="N24" s="19">
        <v>5.6000000000000005</v>
      </c>
      <c r="O24" s="47">
        <v>0.44000000000000006</v>
      </c>
      <c r="P24" s="187" t="s">
        <v>188</v>
      </c>
      <c r="R24" s="132"/>
    </row>
    <row r="25" spans="1:18" ht="26.25" thickBot="1" x14ac:dyDescent="0.3">
      <c r="A25" s="119" t="s">
        <v>167</v>
      </c>
      <c r="B25" s="98"/>
      <c r="C25" s="22">
        <v>740</v>
      </c>
      <c r="D25" s="22">
        <f>SUM(D19:D24)</f>
        <v>25.701999999999998</v>
      </c>
      <c r="E25" s="22">
        <f t="shared" ref="E25:O25" si="4">SUM(E19:E24)</f>
        <v>35.228000000000002</v>
      </c>
      <c r="F25" s="22">
        <f t="shared" si="4"/>
        <v>111.38799999999999</v>
      </c>
      <c r="G25" s="22">
        <v>787.72</v>
      </c>
      <c r="H25" s="22">
        <f t="shared" si="4"/>
        <v>0.3478</v>
      </c>
      <c r="I25" s="22">
        <f t="shared" si="4"/>
        <v>40.251999999999995</v>
      </c>
      <c r="J25" s="22">
        <f t="shared" si="4"/>
        <v>39.1</v>
      </c>
      <c r="K25" s="22">
        <f t="shared" si="4"/>
        <v>7.53</v>
      </c>
      <c r="L25" s="22">
        <f t="shared" si="4"/>
        <v>147.4</v>
      </c>
      <c r="M25" s="22">
        <f t="shared" si="4"/>
        <v>365.9</v>
      </c>
      <c r="N25" s="22">
        <f t="shared" si="4"/>
        <v>110.21599999999999</v>
      </c>
      <c r="O25" s="22">
        <f t="shared" si="4"/>
        <v>10.302</v>
      </c>
      <c r="P25" s="195"/>
      <c r="Q25" s="108">
        <f>G25/2350</f>
        <v>0.3352</v>
      </c>
      <c r="R25" s="134" t="s">
        <v>320</v>
      </c>
    </row>
    <row r="26" spans="1:18" ht="24.75" thickBot="1" x14ac:dyDescent="0.3">
      <c r="A26" s="119" t="s">
        <v>169</v>
      </c>
      <c r="B26" s="100"/>
      <c r="C26" s="22">
        <f>C12+C16+C25</f>
        <v>1514</v>
      </c>
      <c r="D26" s="22">
        <f t="shared" ref="D26:O26" si="5">D12+D16+D25</f>
        <v>46.216499999999996</v>
      </c>
      <c r="E26" s="22">
        <f t="shared" si="5"/>
        <v>59.517000000000003</v>
      </c>
      <c r="F26" s="22">
        <f t="shared" si="5"/>
        <v>206.6</v>
      </c>
      <c r="G26" s="22">
        <f t="shared" si="5"/>
        <v>1475.52</v>
      </c>
      <c r="H26" s="22">
        <f t="shared" si="5"/>
        <v>0.73530000000000006</v>
      </c>
      <c r="I26" s="22">
        <f t="shared" si="5"/>
        <v>56.399499999999989</v>
      </c>
      <c r="J26" s="22">
        <f t="shared" si="5"/>
        <v>156.6</v>
      </c>
      <c r="K26" s="22">
        <f t="shared" si="5"/>
        <v>10.314</v>
      </c>
      <c r="L26" s="22">
        <f t="shared" si="5"/>
        <v>595.24999999999989</v>
      </c>
      <c r="M26" s="22">
        <f t="shared" si="5"/>
        <v>816.08749999999998</v>
      </c>
      <c r="N26" s="22">
        <f t="shared" si="5"/>
        <v>215.21600000000001</v>
      </c>
      <c r="O26" s="22">
        <f t="shared" si="5"/>
        <v>16.587499999999999</v>
      </c>
      <c r="P26" s="195"/>
      <c r="Q26" s="108">
        <f>G26/2350</f>
        <v>0.62788085106382974</v>
      </c>
      <c r="R26" s="131" t="s">
        <v>321</v>
      </c>
    </row>
    <row r="27" spans="1:18" x14ac:dyDescent="0.25">
      <c r="A27" s="121"/>
      <c r="B27" s="9"/>
      <c r="C27" s="8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99"/>
    </row>
    <row r="28" spans="1:18" ht="16.5" thickBot="1" x14ac:dyDescent="0.3">
      <c r="A28" s="75" t="s">
        <v>1</v>
      </c>
      <c r="B28" s="97"/>
      <c r="C28" s="80"/>
      <c r="P28" s="200"/>
      <c r="R28" s="135"/>
    </row>
    <row r="29" spans="1:18" ht="15.75" customHeight="1" x14ac:dyDescent="0.25">
      <c r="A29" s="7" t="s">
        <v>148</v>
      </c>
      <c r="B29" s="82"/>
      <c r="C29" s="41" t="s">
        <v>149</v>
      </c>
      <c r="D29" s="251" t="s">
        <v>150</v>
      </c>
      <c r="E29" s="252"/>
      <c r="F29" s="253"/>
      <c r="G29" s="24" t="s">
        <v>151</v>
      </c>
      <c r="H29" s="264" t="s">
        <v>152</v>
      </c>
      <c r="I29" s="261" t="s">
        <v>153</v>
      </c>
      <c r="J29" s="261" t="s">
        <v>154</v>
      </c>
      <c r="K29" s="261" t="s">
        <v>155</v>
      </c>
      <c r="L29" s="267" t="s">
        <v>156</v>
      </c>
      <c r="M29" s="261" t="s">
        <v>157</v>
      </c>
      <c r="N29" s="261" t="s">
        <v>158</v>
      </c>
      <c r="O29" s="258" t="s">
        <v>159</v>
      </c>
      <c r="P29" s="194" t="s">
        <v>170</v>
      </c>
    </row>
    <row r="30" spans="1:18" ht="16.5" thickBot="1" x14ac:dyDescent="0.3">
      <c r="A30" s="18" t="s">
        <v>160</v>
      </c>
      <c r="B30" s="9"/>
      <c r="C30" s="42" t="s">
        <v>161</v>
      </c>
      <c r="D30" s="254"/>
      <c r="E30" s="255"/>
      <c r="F30" s="256"/>
      <c r="G30" s="20" t="s">
        <v>173</v>
      </c>
      <c r="H30" s="265"/>
      <c r="I30" s="262"/>
      <c r="J30" s="262"/>
      <c r="K30" s="262"/>
      <c r="L30" s="268"/>
      <c r="M30" s="262"/>
      <c r="N30" s="262"/>
      <c r="O30" s="259"/>
      <c r="P30" s="176" t="s">
        <v>171</v>
      </c>
    </row>
    <row r="31" spans="1:18" ht="16.5" thickBot="1" x14ac:dyDescent="0.3">
      <c r="A31" s="13"/>
      <c r="B31" s="93"/>
      <c r="C31" s="57"/>
      <c r="D31" s="14" t="s">
        <v>162</v>
      </c>
      <c r="E31" s="15" t="s">
        <v>163</v>
      </c>
      <c r="F31" s="14" t="s">
        <v>164</v>
      </c>
      <c r="G31" s="14" t="s">
        <v>165</v>
      </c>
      <c r="H31" s="266"/>
      <c r="I31" s="263"/>
      <c r="J31" s="263"/>
      <c r="K31" s="263"/>
      <c r="L31" s="269"/>
      <c r="M31" s="263"/>
      <c r="N31" s="263"/>
      <c r="O31" s="260"/>
      <c r="P31" s="187"/>
    </row>
    <row r="32" spans="1:18" x14ac:dyDescent="0.25">
      <c r="A32" s="7"/>
      <c r="B32" s="16" t="s">
        <v>5</v>
      </c>
      <c r="C32" s="41"/>
      <c r="D32" s="116"/>
      <c r="E32" s="24"/>
      <c r="F32" s="24"/>
      <c r="G32" s="116"/>
      <c r="H32" s="116"/>
      <c r="I32" s="24"/>
      <c r="J32" s="24"/>
      <c r="K32" s="24"/>
      <c r="L32" s="117"/>
      <c r="M32" s="24"/>
      <c r="N32" s="24"/>
      <c r="O32" s="117"/>
      <c r="P32" s="194"/>
    </row>
    <row r="33" spans="1:18" x14ac:dyDescent="0.25">
      <c r="A33" s="18" t="s">
        <v>90</v>
      </c>
      <c r="B33" s="49"/>
      <c r="C33" s="42" t="s">
        <v>89</v>
      </c>
      <c r="D33" s="12">
        <v>6.2750000000000004</v>
      </c>
      <c r="E33" s="20">
        <v>12.11</v>
      </c>
      <c r="F33" s="20">
        <v>15.549999999999997</v>
      </c>
      <c r="G33" s="12">
        <v>196.09999999999997</v>
      </c>
      <c r="H33" s="12">
        <v>3.7999999999999985E-2</v>
      </c>
      <c r="I33" s="20">
        <v>0.105</v>
      </c>
      <c r="J33" s="20">
        <v>71.5</v>
      </c>
      <c r="K33" s="20">
        <v>0.67999999999999994</v>
      </c>
      <c r="L33" s="11">
        <v>158.09999999999997</v>
      </c>
      <c r="M33" s="20">
        <v>112.49999999999999</v>
      </c>
      <c r="N33" s="20">
        <v>12.149999999999999</v>
      </c>
      <c r="O33" s="11">
        <v>0.48499999999999999</v>
      </c>
      <c r="P33" s="176" t="s">
        <v>201</v>
      </c>
    </row>
    <row r="34" spans="1:18" ht="31.5" x14ac:dyDescent="0.25">
      <c r="A34" s="18" t="s">
        <v>16</v>
      </c>
      <c r="B34" s="49"/>
      <c r="C34" s="42" t="s">
        <v>166</v>
      </c>
      <c r="D34" s="12">
        <v>4.05</v>
      </c>
      <c r="E34" s="20">
        <v>5.91</v>
      </c>
      <c r="F34" s="20">
        <v>33.820000000000007</v>
      </c>
      <c r="G34" s="12">
        <v>186.73</v>
      </c>
      <c r="H34" s="12">
        <v>0.16200000000000003</v>
      </c>
      <c r="I34" s="20">
        <v>0.8640000000000001</v>
      </c>
      <c r="J34" s="20">
        <v>33.320000000000007</v>
      </c>
      <c r="K34" s="20">
        <v>0.51200000000000012</v>
      </c>
      <c r="L34" s="11">
        <v>133.69800000000001</v>
      </c>
      <c r="M34" s="20">
        <v>210.28200000000007</v>
      </c>
      <c r="N34" s="20">
        <v>63.738000000000014</v>
      </c>
      <c r="O34" s="11">
        <v>1.5520000000000003</v>
      </c>
      <c r="P34" s="176" t="s">
        <v>203</v>
      </c>
    </row>
    <row r="35" spans="1:18" x14ac:dyDescent="0.25">
      <c r="A35" s="18" t="s">
        <v>114</v>
      </c>
      <c r="B35" s="49"/>
      <c r="C35" s="42">
        <v>40</v>
      </c>
      <c r="D35" s="12">
        <v>5.08</v>
      </c>
      <c r="E35" s="20">
        <v>1.6</v>
      </c>
      <c r="F35" s="20">
        <v>0.28000000000000003</v>
      </c>
      <c r="G35" s="12">
        <v>62.800000000000004</v>
      </c>
      <c r="H35" s="12">
        <v>2.8000000000000004E-2</v>
      </c>
      <c r="I35" s="20"/>
      <c r="J35" s="20">
        <v>100</v>
      </c>
      <c r="K35" s="20">
        <v>0.24</v>
      </c>
      <c r="L35" s="11">
        <v>22</v>
      </c>
      <c r="M35" s="20">
        <v>76.8</v>
      </c>
      <c r="N35" s="20">
        <v>4.8</v>
      </c>
      <c r="O35" s="11">
        <v>1</v>
      </c>
      <c r="P35" s="176" t="s">
        <v>204</v>
      </c>
    </row>
    <row r="36" spans="1:18" ht="32.25" customHeight="1" x14ac:dyDescent="0.25">
      <c r="A36" s="18" t="s">
        <v>21</v>
      </c>
      <c r="B36" s="49"/>
      <c r="C36" s="42">
        <v>200</v>
      </c>
      <c r="D36" s="12">
        <v>4.0780000000000003</v>
      </c>
      <c r="E36" s="20">
        <v>3.81</v>
      </c>
      <c r="F36" s="20">
        <v>7.597999999999999</v>
      </c>
      <c r="G36" s="12">
        <v>78.599999999999994</v>
      </c>
      <c r="H36" s="12">
        <v>5.5999999999999994E-2</v>
      </c>
      <c r="I36" s="20">
        <v>1.5879999999999999</v>
      </c>
      <c r="J36" s="20">
        <v>24.4</v>
      </c>
      <c r="K36" s="20">
        <v>0</v>
      </c>
      <c r="L36" s="11">
        <v>151.91999999999999</v>
      </c>
      <c r="M36" s="20">
        <v>124.55999999999999</v>
      </c>
      <c r="N36" s="20">
        <v>21.34</v>
      </c>
      <c r="O36" s="11">
        <v>0.44799999999999995</v>
      </c>
      <c r="P36" s="176" t="s">
        <v>202</v>
      </c>
    </row>
    <row r="37" spans="1:18" ht="16.5" thickBot="1" x14ac:dyDescent="0.3">
      <c r="A37" s="18" t="s">
        <v>37</v>
      </c>
      <c r="B37" s="49"/>
      <c r="C37" s="42">
        <v>30</v>
      </c>
      <c r="D37" s="12">
        <v>2.25</v>
      </c>
      <c r="E37" s="20">
        <v>0.87</v>
      </c>
      <c r="F37" s="33">
        <v>15.419999999999998</v>
      </c>
      <c r="G37" s="12">
        <v>78.599999999999994</v>
      </c>
      <c r="H37" s="12">
        <v>3.3000000000000002E-2</v>
      </c>
      <c r="I37" s="20">
        <v>0</v>
      </c>
      <c r="J37" s="11">
        <v>0</v>
      </c>
      <c r="K37" s="20">
        <v>0.51</v>
      </c>
      <c r="L37" s="11">
        <v>5.7</v>
      </c>
      <c r="M37" s="20">
        <v>19.5</v>
      </c>
      <c r="N37" s="20">
        <v>3.9</v>
      </c>
      <c r="O37" s="11">
        <v>0.36</v>
      </c>
      <c r="P37" s="176" t="s">
        <v>188</v>
      </c>
    </row>
    <row r="38" spans="1:18" ht="16.5" thickBot="1" x14ac:dyDescent="0.3">
      <c r="A38" s="119" t="s">
        <v>167</v>
      </c>
      <c r="B38" s="100"/>
      <c r="C38" s="58">
        <v>510</v>
      </c>
      <c r="D38" s="37">
        <f>SUM(D33:D37)</f>
        <v>21.733000000000001</v>
      </c>
      <c r="E38" s="37">
        <f t="shared" ref="E38:O38" si="6">SUM(E33:E37)</f>
        <v>24.3</v>
      </c>
      <c r="F38" s="37">
        <f t="shared" si="6"/>
        <v>72.668000000000006</v>
      </c>
      <c r="G38" s="37">
        <f>SUM(G33:G37)</f>
        <v>602.82999999999993</v>
      </c>
      <c r="H38" s="37">
        <f t="shared" si="6"/>
        <v>0.31700000000000006</v>
      </c>
      <c r="I38" s="37">
        <f t="shared" si="6"/>
        <v>2.5569999999999999</v>
      </c>
      <c r="J38" s="37">
        <f t="shared" si="6"/>
        <v>229.22</v>
      </c>
      <c r="K38" s="37">
        <f t="shared" si="6"/>
        <v>1.9420000000000002</v>
      </c>
      <c r="L38" s="37">
        <f t="shared" si="6"/>
        <v>471.41799999999995</v>
      </c>
      <c r="M38" s="37">
        <f t="shared" si="6"/>
        <v>543.64200000000005</v>
      </c>
      <c r="N38" s="37">
        <f t="shared" si="6"/>
        <v>105.92800000000001</v>
      </c>
      <c r="O38" s="37">
        <f t="shared" si="6"/>
        <v>3.8450000000000002</v>
      </c>
      <c r="P38" s="201"/>
    </row>
    <row r="39" spans="1:18" ht="31.5" x14ac:dyDescent="0.25">
      <c r="A39" s="18"/>
      <c r="B39" s="49" t="s">
        <v>168</v>
      </c>
      <c r="C39" s="43"/>
      <c r="D39" s="20"/>
      <c r="E39" s="20"/>
      <c r="F39" s="20"/>
      <c r="G39" s="12"/>
      <c r="H39" s="12"/>
      <c r="I39" s="20"/>
      <c r="J39" s="20"/>
      <c r="K39" s="20"/>
      <c r="L39" s="11"/>
      <c r="M39" s="20"/>
      <c r="N39" s="20"/>
      <c r="O39" s="11"/>
      <c r="P39" s="176"/>
    </row>
    <row r="40" spans="1:18" ht="25.5" customHeight="1" thickBot="1" x14ac:dyDescent="0.3">
      <c r="A40" s="76" t="s">
        <v>34</v>
      </c>
      <c r="B40" s="9"/>
      <c r="C40" s="19">
        <v>180</v>
      </c>
      <c r="D40" s="11">
        <v>0.9</v>
      </c>
      <c r="E40" s="20">
        <v>0</v>
      </c>
      <c r="F40" s="11">
        <v>18.18</v>
      </c>
      <c r="G40" s="46">
        <v>76.319999999999993</v>
      </c>
      <c r="H40" s="47">
        <v>1.9799999999999998E-2</v>
      </c>
      <c r="I40" s="19">
        <v>3.5999999999999996</v>
      </c>
      <c r="J40" s="47">
        <v>0</v>
      </c>
      <c r="K40" s="19">
        <v>0.18000000000000002</v>
      </c>
      <c r="L40" s="47">
        <v>12.6</v>
      </c>
      <c r="M40" s="19">
        <v>12.6</v>
      </c>
      <c r="N40" s="19">
        <v>7.2</v>
      </c>
      <c r="O40" s="47">
        <v>2.52</v>
      </c>
      <c r="P40" s="176" t="s">
        <v>197</v>
      </c>
    </row>
    <row r="41" spans="1:18" ht="16.5" thickBot="1" x14ac:dyDescent="0.3">
      <c r="A41" s="119" t="s">
        <v>167</v>
      </c>
      <c r="B41" s="99"/>
      <c r="C41" s="102" t="s">
        <v>232</v>
      </c>
      <c r="D41" s="22">
        <f>SUM(D40)</f>
        <v>0.9</v>
      </c>
      <c r="E41" s="22">
        <f t="shared" ref="E41:O41" si="7">SUM(E40)</f>
        <v>0</v>
      </c>
      <c r="F41" s="102">
        <f t="shared" si="7"/>
        <v>18.18</v>
      </c>
      <c r="G41" s="102">
        <f t="shared" si="7"/>
        <v>76.319999999999993</v>
      </c>
      <c r="H41" s="102">
        <f t="shared" si="7"/>
        <v>1.9799999999999998E-2</v>
      </c>
      <c r="I41" s="102">
        <f t="shared" si="7"/>
        <v>3.5999999999999996</v>
      </c>
      <c r="J41" s="102">
        <f t="shared" si="7"/>
        <v>0</v>
      </c>
      <c r="K41" s="102">
        <f t="shared" si="7"/>
        <v>0.18000000000000002</v>
      </c>
      <c r="L41" s="102">
        <f t="shared" si="7"/>
        <v>12.6</v>
      </c>
      <c r="M41" s="102">
        <f t="shared" si="7"/>
        <v>12.6</v>
      </c>
      <c r="N41" s="102">
        <f t="shared" si="7"/>
        <v>7.2</v>
      </c>
      <c r="O41" s="102">
        <f t="shared" si="7"/>
        <v>2.52</v>
      </c>
      <c r="P41" s="195"/>
    </row>
    <row r="42" spans="1:18" ht="24.75" thickBot="1" x14ac:dyDescent="0.3">
      <c r="A42" s="249" t="s">
        <v>367</v>
      </c>
      <c r="B42" s="250"/>
      <c r="C42" s="85">
        <f>C38+C41</f>
        <v>690</v>
      </c>
      <c r="D42" s="85">
        <f>D38+D41</f>
        <v>22.632999999999999</v>
      </c>
      <c r="E42" s="85">
        <f>E38+E41</f>
        <v>24.3</v>
      </c>
      <c r="F42" s="85">
        <f>F38+F41</f>
        <v>90.848000000000013</v>
      </c>
      <c r="G42" s="85">
        <f>G38+G41</f>
        <v>679.14999999999986</v>
      </c>
      <c r="H42" s="85">
        <f t="shared" ref="H42:O42" si="8">H38+H41</f>
        <v>0.33680000000000004</v>
      </c>
      <c r="I42" s="85">
        <f t="shared" si="8"/>
        <v>6.157</v>
      </c>
      <c r="J42" s="85">
        <f t="shared" si="8"/>
        <v>229.22</v>
      </c>
      <c r="K42" s="85">
        <f t="shared" si="8"/>
        <v>2.1220000000000003</v>
      </c>
      <c r="L42" s="85">
        <f t="shared" si="8"/>
        <v>484.01799999999997</v>
      </c>
      <c r="M42" s="85">
        <f t="shared" si="8"/>
        <v>556.24200000000008</v>
      </c>
      <c r="N42" s="85">
        <f t="shared" si="8"/>
        <v>113.12800000000001</v>
      </c>
      <c r="O42" s="85">
        <f t="shared" si="8"/>
        <v>6.3650000000000002</v>
      </c>
      <c r="P42" s="202"/>
      <c r="Q42" s="108">
        <f>G42/2350</f>
        <v>0.28899999999999992</v>
      </c>
      <c r="R42" s="131" t="s">
        <v>319</v>
      </c>
    </row>
    <row r="43" spans="1:18" x14ac:dyDescent="0.25">
      <c r="A43" s="7"/>
      <c r="B43" s="16" t="s">
        <v>12</v>
      </c>
      <c r="C43" s="59"/>
      <c r="D43" s="116"/>
      <c r="E43" s="24"/>
      <c r="F43" s="117"/>
      <c r="G43" s="24"/>
      <c r="H43" s="117"/>
      <c r="I43" s="24"/>
      <c r="J43" s="24"/>
      <c r="K43" s="24"/>
      <c r="L43" s="117"/>
      <c r="M43" s="24"/>
      <c r="N43" s="24"/>
      <c r="O43" s="117"/>
      <c r="P43" s="198"/>
      <c r="R43" s="132"/>
    </row>
    <row r="44" spans="1:18" ht="22.5" customHeight="1" x14ac:dyDescent="0.25">
      <c r="A44" s="18" t="s">
        <v>107</v>
      </c>
      <c r="B44" s="73"/>
      <c r="C44" s="19">
        <v>60</v>
      </c>
      <c r="D44" s="11">
        <v>0.48</v>
      </c>
      <c r="E44" s="20">
        <v>0.06</v>
      </c>
      <c r="F44" s="11">
        <v>1.4999999999999998</v>
      </c>
      <c r="G44" s="20">
        <v>8.3999999999999986</v>
      </c>
      <c r="H44" s="11">
        <v>1.7999999999999995E-2</v>
      </c>
      <c r="I44" s="20">
        <v>5.9999999999999982</v>
      </c>
      <c r="J44" s="20"/>
      <c r="K44" s="20">
        <v>0.06</v>
      </c>
      <c r="L44" s="11">
        <v>13.799999999999999</v>
      </c>
      <c r="M44" s="20">
        <v>25.199999999999996</v>
      </c>
      <c r="N44" s="20">
        <v>8.3999999999999986</v>
      </c>
      <c r="O44" s="11">
        <v>0.35999999999999993</v>
      </c>
      <c r="P44" s="176" t="s">
        <v>194</v>
      </c>
      <c r="R44" s="132"/>
    </row>
    <row r="45" spans="1:18" ht="34.5" customHeight="1" x14ac:dyDescent="0.25">
      <c r="A45" s="18" t="s">
        <v>344</v>
      </c>
      <c r="B45" s="9"/>
      <c r="C45" s="19">
        <v>200</v>
      </c>
      <c r="D45" s="168">
        <v>1.5780000000000001</v>
      </c>
      <c r="E45" s="167">
        <v>2.4700000000000002</v>
      </c>
      <c r="F45" s="166">
        <v>11.69</v>
      </c>
      <c r="G45" s="167">
        <v>68.600000000000009</v>
      </c>
      <c r="H45" s="166">
        <v>7.1999999999999995E-2</v>
      </c>
      <c r="I45" s="167">
        <v>6.6000000000000005</v>
      </c>
      <c r="J45" s="167">
        <v>0</v>
      </c>
      <c r="K45" s="167">
        <v>0.98000000000000009</v>
      </c>
      <c r="L45" s="166">
        <v>21.36</v>
      </c>
      <c r="M45" s="167">
        <v>44.78</v>
      </c>
      <c r="N45" s="167">
        <v>18.22</v>
      </c>
      <c r="O45" s="166">
        <v>0.70000000000000007</v>
      </c>
      <c r="P45" s="203" t="s">
        <v>209</v>
      </c>
      <c r="R45" s="132"/>
    </row>
    <row r="46" spans="1:18" ht="26.25" customHeight="1" x14ac:dyDescent="0.25">
      <c r="A46" s="18" t="s">
        <v>345</v>
      </c>
      <c r="B46" s="9"/>
      <c r="C46" s="19" t="s">
        <v>208</v>
      </c>
      <c r="D46" s="11">
        <v>14.5</v>
      </c>
      <c r="E46" s="20">
        <v>22.19</v>
      </c>
      <c r="F46" s="11">
        <v>4.8899999999999997</v>
      </c>
      <c r="G46" s="20">
        <v>271</v>
      </c>
      <c r="H46" s="11">
        <v>0.03</v>
      </c>
      <c r="I46" s="20">
        <v>0.92</v>
      </c>
      <c r="J46" s="20"/>
      <c r="K46" s="20">
        <v>2.61</v>
      </c>
      <c r="L46" s="11">
        <v>21.81</v>
      </c>
      <c r="M46" s="20">
        <v>154.15</v>
      </c>
      <c r="N46" s="20">
        <v>22.03</v>
      </c>
      <c r="O46" s="11">
        <v>3.06</v>
      </c>
      <c r="P46" s="176" t="s">
        <v>210</v>
      </c>
      <c r="R46" s="132"/>
    </row>
    <row r="47" spans="1:18" ht="26.25" customHeight="1" x14ac:dyDescent="0.25">
      <c r="A47" s="18" t="s">
        <v>39</v>
      </c>
      <c r="B47" s="9"/>
      <c r="C47" s="19">
        <v>150</v>
      </c>
      <c r="D47" s="11">
        <v>5.6594999999999995</v>
      </c>
      <c r="E47" s="20">
        <v>0.66899999999999993</v>
      </c>
      <c r="F47" s="11">
        <v>31.92</v>
      </c>
      <c r="G47" s="20">
        <v>156.29999999999998</v>
      </c>
      <c r="H47" s="11">
        <v>5.6999999999999988E-2</v>
      </c>
      <c r="I47" s="20"/>
      <c r="J47" s="20"/>
      <c r="K47" s="20">
        <v>0.77249999999999996</v>
      </c>
      <c r="L47" s="11">
        <v>11.191499999999998</v>
      </c>
      <c r="M47" s="20">
        <v>37.167749999999998</v>
      </c>
      <c r="N47" s="20">
        <v>8.6189999999999998</v>
      </c>
      <c r="O47" s="11">
        <v>0.85199999999999998</v>
      </c>
      <c r="P47" s="176" t="s">
        <v>211</v>
      </c>
      <c r="R47" s="132"/>
    </row>
    <row r="48" spans="1:18" ht="23.25" customHeight="1" x14ac:dyDescent="0.25">
      <c r="A48" s="18" t="s">
        <v>383</v>
      </c>
      <c r="B48" s="9"/>
      <c r="C48" s="42">
        <v>200</v>
      </c>
      <c r="D48" s="11">
        <v>0.66200000000000003</v>
      </c>
      <c r="E48" s="20">
        <v>0.09</v>
      </c>
      <c r="F48" s="11">
        <v>22.033999999999992</v>
      </c>
      <c r="G48" s="20">
        <v>92.799999999999983</v>
      </c>
      <c r="H48" s="11">
        <v>1.5999999999999997E-2</v>
      </c>
      <c r="I48" s="20">
        <v>0.72599999999999976</v>
      </c>
      <c r="J48" s="20">
        <v>0</v>
      </c>
      <c r="K48" s="20">
        <v>0.50800000000000001</v>
      </c>
      <c r="L48" s="11">
        <v>32.18</v>
      </c>
      <c r="M48" s="20">
        <v>23.439999999999998</v>
      </c>
      <c r="N48" s="20">
        <v>17.459999999999997</v>
      </c>
      <c r="O48" s="11">
        <v>0.66799999999999993</v>
      </c>
      <c r="P48" s="188" t="s">
        <v>212</v>
      </c>
      <c r="R48" s="133"/>
    </row>
    <row r="49" spans="1:18" x14ac:dyDescent="0.25">
      <c r="A49" s="18" t="s">
        <v>13</v>
      </c>
      <c r="B49" s="9"/>
      <c r="C49" s="42">
        <v>50</v>
      </c>
      <c r="D49" s="11">
        <v>3.3</v>
      </c>
      <c r="E49" s="20">
        <v>0.6</v>
      </c>
      <c r="F49" s="11">
        <v>19.8</v>
      </c>
      <c r="G49" s="20">
        <v>99</v>
      </c>
      <c r="H49" s="11">
        <v>8.5000000000000006E-2</v>
      </c>
      <c r="I49" s="20">
        <v>0</v>
      </c>
      <c r="J49" s="20">
        <v>0</v>
      </c>
      <c r="K49" s="20">
        <v>0.7</v>
      </c>
      <c r="L49" s="11">
        <v>14.5</v>
      </c>
      <c r="M49" s="20">
        <v>75</v>
      </c>
      <c r="N49" s="20">
        <v>23.5</v>
      </c>
      <c r="O49" s="11">
        <v>1.95</v>
      </c>
      <c r="P49" s="188" t="s">
        <v>198</v>
      </c>
      <c r="R49" s="132"/>
    </row>
    <row r="50" spans="1:18" ht="16.5" thickBot="1" x14ac:dyDescent="0.3">
      <c r="A50" s="18" t="s">
        <v>35</v>
      </c>
      <c r="B50" s="9"/>
      <c r="C50" s="19">
        <v>40</v>
      </c>
      <c r="D50" s="20">
        <v>3.04</v>
      </c>
      <c r="E50" s="162">
        <v>0.32000000000000006</v>
      </c>
      <c r="F50" s="11">
        <v>19.680000000000003</v>
      </c>
      <c r="G50" s="35">
        <v>94</v>
      </c>
      <c r="H50" s="19">
        <v>4.4000000000000004E-2</v>
      </c>
      <c r="I50" s="63">
        <v>0</v>
      </c>
      <c r="J50" s="19">
        <v>0</v>
      </c>
      <c r="K50" s="19">
        <v>0.44000000000000006</v>
      </c>
      <c r="L50" s="19">
        <v>8</v>
      </c>
      <c r="M50" s="19">
        <v>26</v>
      </c>
      <c r="N50" s="19">
        <v>5.6000000000000005</v>
      </c>
      <c r="O50" s="47">
        <v>0.44000000000000006</v>
      </c>
      <c r="P50" s="187" t="s">
        <v>188</v>
      </c>
    </row>
    <row r="51" spans="1:18" ht="26.25" thickBot="1" x14ac:dyDescent="0.3">
      <c r="A51" s="119" t="s">
        <v>167</v>
      </c>
      <c r="B51" s="100"/>
      <c r="C51" s="83">
        <v>800</v>
      </c>
      <c r="D51" s="37">
        <f>SUM(D44:D50)</f>
        <v>29.2195</v>
      </c>
      <c r="E51" s="37">
        <f t="shared" ref="E51:O51" si="9">SUM(E44:E50)</f>
        <v>26.399000000000004</v>
      </c>
      <c r="F51" s="37">
        <f t="shared" si="9"/>
        <v>111.514</v>
      </c>
      <c r="G51" s="37">
        <f>SUM(G44:G50)</f>
        <v>790.09999999999991</v>
      </c>
      <c r="H51" s="37">
        <f t="shared" si="9"/>
        <v>0.32199999999999995</v>
      </c>
      <c r="I51" s="37">
        <f t="shared" si="9"/>
        <v>14.245999999999997</v>
      </c>
      <c r="J51" s="37">
        <f t="shared" si="9"/>
        <v>0</v>
      </c>
      <c r="K51" s="37">
        <f t="shared" si="9"/>
        <v>6.0705</v>
      </c>
      <c r="L51" s="37">
        <f t="shared" si="9"/>
        <v>122.8415</v>
      </c>
      <c r="M51" s="37">
        <f t="shared" si="9"/>
        <v>385.73775000000001</v>
      </c>
      <c r="N51" s="37">
        <f t="shared" si="9"/>
        <v>103.82899999999999</v>
      </c>
      <c r="O51" s="37">
        <f t="shared" si="9"/>
        <v>8.0300000000000011</v>
      </c>
      <c r="P51" s="204"/>
      <c r="Q51" s="108">
        <f>G51/2350</f>
        <v>0.33621276595744676</v>
      </c>
      <c r="R51" s="134" t="s">
        <v>320</v>
      </c>
    </row>
    <row r="52" spans="1:18" ht="24.75" thickBot="1" x14ac:dyDescent="0.3">
      <c r="A52" s="119" t="s">
        <v>169</v>
      </c>
      <c r="B52" s="100"/>
      <c r="C52" s="22">
        <f>C38+C41+C51</f>
        <v>1490</v>
      </c>
      <c r="D52" s="22">
        <f t="shared" ref="D52:O52" si="10">D38+D41+D51</f>
        <v>51.852499999999999</v>
      </c>
      <c r="E52" s="22">
        <f t="shared" si="10"/>
        <v>50.699000000000005</v>
      </c>
      <c r="F52" s="22">
        <f t="shared" si="10"/>
        <v>202.36200000000002</v>
      </c>
      <c r="G52" s="22">
        <f t="shared" si="10"/>
        <v>1469.2499999999998</v>
      </c>
      <c r="H52" s="22">
        <f t="shared" si="10"/>
        <v>0.65880000000000005</v>
      </c>
      <c r="I52" s="22">
        <f t="shared" si="10"/>
        <v>20.402999999999999</v>
      </c>
      <c r="J52" s="22">
        <f t="shared" si="10"/>
        <v>229.22</v>
      </c>
      <c r="K52" s="22">
        <f t="shared" si="10"/>
        <v>8.1925000000000008</v>
      </c>
      <c r="L52" s="22">
        <f t="shared" si="10"/>
        <v>606.85950000000003</v>
      </c>
      <c r="M52" s="22">
        <f t="shared" si="10"/>
        <v>941.97975000000008</v>
      </c>
      <c r="N52" s="22">
        <f t="shared" si="10"/>
        <v>216.95699999999999</v>
      </c>
      <c r="O52" s="22">
        <f t="shared" si="10"/>
        <v>14.395000000000001</v>
      </c>
      <c r="P52" s="204"/>
      <c r="Q52" s="108">
        <f>G52/2350</f>
        <v>0.62521276595744668</v>
      </c>
      <c r="R52" s="131" t="s">
        <v>321</v>
      </c>
    </row>
    <row r="53" spans="1:18" x14ac:dyDescent="0.25">
      <c r="A53" s="38"/>
      <c r="B53" s="16"/>
      <c r="C53" s="81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99"/>
    </row>
    <row r="54" spans="1:18" ht="16.5" thickBot="1" x14ac:dyDescent="0.3">
      <c r="A54" s="75" t="s">
        <v>2</v>
      </c>
      <c r="B54" s="49"/>
      <c r="C54" s="80"/>
      <c r="P54" s="200"/>
    </row>
    <row r="55" spans="1:18" ht="15.75" customHeight="1" x14ac:dyDescent="0.25">
      <c r="A55" s="7" t="s">
        <v>148</v>
      </c>
      <c r="B55" s="82"/>
      <c r="C55" s="41" t="s">
        <v>149</v>
      </c>
      <c r="D55" s="251" t="s">
        <v>150</v>
      </c>
      <c r="E55" s="252"/>
      <c r="F55" s="253"/>
      <c r="G55" s="24" t="s">
        <v>151</v>
      </c>
      <c r="H55" s="264" t="s">
        <v>152</v>
      </c>
      <c r="I55" s="261" t="s">
        <v>153</v>
      </c>
      <c r="J55" s="267" t="s">
        <v>154</v>
      </c>
      <c r="K55" s="261" t="s">
        <v>155</v>
      </c>
      <c r="L55" s="267" t="s">
        <v>156</v>
      </c>
      <c r="M55" s="261" t="s">
        <v>157</v>
      </c>
      <c r="N55" s="258" t="s">
        <v>158</v>
      </c>
      <c r="O55" s="258" t="s">
        <v>159</v>
      </c>
      <c r="P55" s="194" t="s">
        <v>170</v>
      </c>
    </row>
    <row r="56" spans="1:18" ht="16.5" thickBot="1" x14ac:dyDescent="0.3">
      <c r="A56" s="18" t="s">
        <v>160</v>
      </c>
      <c r="B56" s="9"/>
      <c r="C56" s="42" t="s">
        <v>161</v>
      </c>
      <c r="D56" s="254"/>
      <c r="E56" s="255"/>
      <c r="F56" s="256"/>
      <c r="G56" s="20" t="s">
        <v>173</v>
      </c>
      <c r="H56" s="265"/>
      <c r="I56" s="262"/>
      <c r="J56" s="268"/>
      <c r="K56" s="262"/>
      <c r="L56" s="268"/>
      <c r="M56" s="262"/>
      <c r="N56" s="259"/>
      <c r="O56" s="259"/>
      <c r="P56" s="176" t="s">
        <v>171</v>
      </c>
    </row>
    <row r="57" spans="1:18" ht="16.5" thickBot="1" x14ac:dyDescent="0.3">
      <c r="A57" s="18"/>
      <c r="B57" s="9"/>
      <c r="C57" s="42"/>
      <c r="D57" s="118" t="s">
        <v>162</v>
      </c>
      <c r="E57" s="24" t="s">
        <v>163</v>
      </c>
      <c r="F57" s="117" t="s">
        <v>164</v>
      </c>
      <c r="G57" s="24" t="s">
        <v>165</v>
      </c>
      <c r="H57" s="266"/>
      <c r="I57" s="263"/>
      <c r="J57" s="269"/>
      <c r="K57" s="263"/>
      <c r="L57" s="269"/>
      <c r="M57" s="263"/>
      <c r="N57" s="260"/>
      <c r="O57" s="260"/>
      <c r="P57" s="176"/>
    </row>
    <row r="58" spans="1:18" x14ac:dyDescent="0.25">
      <c r="A58" s="7"/>
      <c r="B58" s="16" t="s">
        <v>5</v>
      </c>
      <c r="C58" s="17"/>
      <c r="D58" s="117"/>
      <c r="E58" s="24"/>
      <c r="F58" s="117"/>
      <c r="G58" s="24"/>
      <c r="H58" s="117"/>
      <c r="I58" s="24"/>
      <c r="J58" s="117"/>
      <c r="K58" s="24"/>
      <c r="L58" s="117"/>
      <c r="M58" s="24"/>
      <c r="N58" s="118"/>
      <c r="O58" s="24"/>
      <c r="P58" s="194"/>
    </row>
    <row r="59" spans="1:18" x14ac:dyDescent="0.25">
      <c r="A59" s="18" t="s">
        <v>91</v>
      </c>
      <c r="B59" s="49"/>
      <c r="C59" s="19" t="s">
        <v>92</v>
      </c>
      <c r="D59" s="11">
        <v>2.33</v>
      </c>
      <c r="E59" s="20">
        <v>8.1199999999999992</v>
      </c>
      <c r="F59" s="11">
        <v>15.549999999999997</v>
      </c>
      <c r="G59" s="20">
        <v>144.59999999999997</v>
      </c>
      <c r="H59" s="11">
        <v>3.2999999999999988E-2</v>
      </c>
      <c r="I59" s="20">
        <v>0</v>
      </c>
      <c r="J59" s="11">
        <v>40</v>
      </c>
      <c r="K59" s="20">
        <v>0.62</v>
      </c>
      <c r="L59" s="11">
        <v>8.1</v>
      </c>
      <c r="M59" s="20">
        <v>22.5</v>
      </c>
      <c r="N59" s="33">
        <v>3.9</v>
      </c>
      <c r="O59" s="20">
        <v>0.38</v>
      </c>
      <c r="P59" s="176" t="s">
        <v>186</v>
      </c>
    </row>
    <row r="60" spans="1:18" ht="31.5" x14ac:dyDescent="0.25">
      <c r="A60" s="18" t="s">
        <v>79</v>
      </c>
      <c r="B60" s="49"/>
      <c r="C60" s="19" t="s">
        <v>213</v>
      </c>
      <c r="D60" s="11">
        <v>5.3</v>
      </c>
      <c r="E60" s="20">
        <v>5.54</v>
      </c>
      <c r="F60" s="11">
        <v>10.5</v>
      </c>
      <c r="G60" s="20">
        <v>186.8</v>
      </c>
      <c r="H60" s="11">
        <v>9.1799999999999993E-2</v>
      </c>
      <c r="I60" s="20">
        <v>0.6120000000000001</v>
      </c>
      <c r="J60" s="11">
        <v>109.19999999999999</v>
      </c>
      <c r="K60" s="20">
        <v>0.69599999999999995</v>
      </c>
      <c r="L60" s="11">
        <v>271.524</v>
      </c>
      <c r="M60" s="20">
        <v>320.24400000000003</v>
      </c>
      <c r="N60" s="33">
        <v>38.495999999999995</v>
      </c>
      <c r="O60" s="20">
        <v>1.0440000000000003</v>
      </c>
      <c r="P60" s="176" t="s">
        <v>215</v>
      </c>
    </row>
    <row r="61" spans="1:18" x14ac:dyDescent="0.25">
      <c r="A61" s="18" t="s">
        <v>80</v>
      </c>
      <c r="B61" s="49"/>
      <c r="C61" s="19" t="s">
        <v>216</v>
      </c>
      <c r="D61" s="11">
        <v>2.4249999999999998</v>
      </c>
      <c r="E61" s="20">
        <v>0.95</v>
      </c>
      <c r="F61" s="11">
        <v>11.6</v>
      </c>
      <c r="G61" s="20">
        <v>99.14</v>
      </c>
      <c r="H61" s="11">
        <v>4.859999999999999E-2</v>
      </c>
      <c r="I61" s="20">
        <v>0</v>
      </c>
      <c r="J61" s="11">
        <v>29.134999999999998</v>
      </c>
      <c r="K61" s="20">
        <v>0.72500000000000009</v>
      </c>
      <c r="L61" s="11">
        <v>11.01135</v>
      </c>
      <c r="M61" s="20">
        <v>29.904000000000003</v>
      </c>
      <c r="N61" s="33">
        <v>8.5887000000000011</v>
      </c>
      <c r="O61" s="20">
        <v>0.50050000000000006</v>
      </c>
      <c r="P61" s="176" t="s">
        <v>217</v>
      </c>
    </row>
    <row r="62" spans="1:18" x14ac:dyDescent="0.25">
      <c r="A62" s="18" t="s">
        <v>19</v>
      </c>
      <c r="B62" s="9"/>
      <c r="C62" s="42" t="s">
        <v>218</v>
      </c>
      <c r="D62" s="11">
        <v>0.38</v>
      </c>
      <c r="E62" s="20">
        <v>9.69E-2</v>
      </c>
      <c r="F62" s="11">
        <v>10.056000000000001</v>
      </c>
      <c r="G62" s="20">
        <v>42.66</v>
      </c>
      <c r="H62" s="47">
        <v>1.9000000000000002E-3</v>
      </c>
      <c r="I62" s="19">
        <v>0.19000000000000003</v>
      </c>
      <c r="J62" s="47">
        <v>0</v>
      </c>
      <c r="K62" s="19">
        <v>0</v>
      </c>
      <c r="L62" s="47">
        <v>18.939</v>
      </c>
      <c r="M62" s="19">
        <v>15.656000000000002</v>
      </c>
      <c r="N62" s="63">
        <v>8.3600000000000012</v>
      </c>
      <c r="O62" s="19">
        <v>1.5880000000000001</v>
      </c>
      <c r="P62" s="176" t="s">
        <v>219</v>
      </c>
    </row>
    <row r="63" spans="1:18" x14ac:dyDescent="0.25">
      <c r="A63" s="18" t="s">
        <v>70</v>
      </c>
      <c r="B63" s="49"/>
      <c r="C63" s="42">
        <v>120</v>
      </c>
      <c r="D63" s="12">
        <v>0.48</v>
      </c>
      <c r="E63" s="20">
        <v>0.48</v>
      </c>
      <c r="F63" s="33">
        <v>11.759999999999998</v>
      </c>
      <c r="G63" s="12">
        <v>56.399999999999984</v>
      </c>
      <c r="H63" s="12">
        <v>3.599999999999999E-2</v>
      </c>
      <c r="I63" s="20">
        <v>11.999999999999996</v>
      </c>
      <c r="J63" s="11">
        <v>0</v>
      </c>
      <c r="K63" s="20">
        <v>0.24</v>
      </c>
      <c r="L63" s="11">
        <v>19.2</v>
      </c>
      <c r="M63" s="20">
        <v>13.2</v>
      </c>
      <c r="N63" s="20">
        <v>10.799999999999999</v>
      </c>
      <c r="O63" s="11">
        <v>2.6399999999999997</v>
      </c>
      <c r="P63" s="176" t="s">
        <v>189</v>
      </c>
    </row>
    <row r="64" spans="1:18" ht="16.5" thickBot="1" x14ac:dyDescent="0.3">
      <c r="A64" s="18" t="s">
        <v>37</v>
      </c>
      <c r="B64" s="9"/>
      <c r="C64" s="42">
        <v>30</v>
      </c>
      <c r="D64" s="12">
        <v>2.25</v>
      </c>
      <c r="E64" s="20">
        <v>0.87</v>
      </c>
      <c r="F64" s="33">
        <v>15.419999999999998</v>
      </c>
      <c r="G64" s="12">
        <v>78.599999999999994</v>
      </c>
      <c r="H64" s="12">
        <v>3.3000000000000002E-2</v>
      </c>
      <c r="I64" s="20">
        <v>0</v>
      </c>
      <c r="J64" s="11">
        <v>0</v>
      </c>
      <c r="K64" s="20">
        <v>0.51</v>
      </c>
      <c r="L64" s="11">
        <v>5.7</v>
      </c>
      <c r="M64" s="20">
        <v>19.5</v>
      </c>
      <c r="N64" s="20">
        <v>3.9</v>
      </c>
      <c r="O64" s="11">
        <v>0.36</v>
      </c>
      <c r="P64" s="176" t="s">
        <v>188</v>
      </c>
    </row>
    <row r="65" spans="1:18" ht="16.5" thickBot="1" x14ac:dyDescent="0.3">
      <c r="A65" s="119" t="s">
        <v>167</v>
      </c>
      <c r="B65" s="98"/>
      <c r="C65" s="21">
        <v>590</v>
      </c>
      <c r="D65" s="22">
        <f>SUM(D59:D64)</f>
        <v>13.165000000000001</v>
      </c>
      <c r="E65" s="22">
        <f t="shared" ref="E65:G65" si="11">SUM(E59:E64)</f>
        <v>16.056899999999999</v>
      </c>
      <c r="F65" s="22">
        <f t="shared" si="11"/>
        <v>74.885999999999996</v>
      </c>
      <c r="G65" s="22">
        <f t="shared" si="11"/>
        <v>608.19999999999993</v>
      </c>
      <c r="H65" s="22">
        <f t="shared" ref="H65:O65" si="12">SUM(H59:H64)</f>
        <v>0.24429999999999999</v>
      </c>
      <c r="I65" s="22">
        <f t="shared" si="12"/>
        <v>12.801999999999996</v>
      </c>
      <c r="J65" s="22">
        <f t="shared" si="12"/>
        <v>178.33499999999998</v>
      </c>
      <c r="K65" s="22">
        <f t="shared" si="12"/>
        <v>2.7909999999999995</v>
      </c>
      <c r="L65" s="22">
        <f t="shared" si="12"/>
        <v>334.47435000000002</v>
      </c>
      <c r="M65" s="22">
        <f t="shared" si="12"/>
        <v>421.00400000000002</v>
      </c>
      <c r="N65" s="22">
        <f t="shared" si="12"/>
        <v>74.044700000000006</v>
      </c>
      <c r="O65" s="22">
        <f t="shared" si="12"/>
        <v>6.5125000000000002</v>
      </c>
      <c r="P65" s="195"/>
    </row>
    <row r="66" spans="1:18" ht="31.5" x14ac:dyDescent="0.25">
      <c r="A66" s="18"/>
      <c r="B66" s="49" t="s">
        <v>168</v>
      </c>
      <c r="C66" s="17"/>
      <c r="D66" s="117"/>
      <c r="E66" s="20"/>
      <c r="F66" s="117"/>
      <c r="G66" s="20"/>
      <c r="H66" s="117"/>
      <c r="I66" s="20"/>
      <c r="J66" s="11"/>
      <c r="K66" s="20"/>
      <c r="L66" s="11"/>
      <c r="M66" s="20"/>
      <c r="N66" s="24"/>
      <c r="O66" s="33"/>
      <c r="P66" s="176"/>
    </row>
    <row r="67" spans="1:18" x14ac:dyDescent="0.25">
      <c r="A67" s="18" t="s">
        <v>220</v>
      </c>
      <c r="B67" s="49"/>
      <c r="C67" s="19">
        <v>20</v>
      </c>
      <c r="D67" s="11">
        <v>1.84</v>
      </c>
      <c r="E67" s="20">
        <v>2.8200000000000003</v>
      </c>
      <c r="F67" s="11">
        <v>12.640000000000002</v>
      </c>
      <c r="G67" s="20">
        <v>83.2</v>
      </c>
      <c r="H67" s="11">
        <v>2.8000000000000004E-2</v>
      </c>
      <c r="I67" s="20">
        <v>0</v>
      </c>
      <c r="J67" s="11"/>
      <c r="K67" s="20">
        <v>1.3</v>
      </c>
      <c r="L67" s="11">
        <v>5.2000000000000011</v>
      </c>
      <c r="M67" s="20">
        <v>21.400000000000002</v>
      </c>
      <c r="N67" s="20">
        <v>5</v>
      </c>
      <c r="O67" s="33">
        <v>0.28000000000000003</v>
      </c>
      <c r="P67" s="176"/>
    </row>
    <row r="68" spans="1:18" ht="33.75" customHeight="1" thickBot="1" x14ac:dyDescent="0.3">
      <c r="A68" s="18" t="s">
        <v>88</v>
      </c>
      <c r="B68" s="9"/>
      <c r="C68" s="42">
        <v>200</v>
      </c>
      <c r="D68" s="20">
        <v>5.8</v>
      </c>
      <c r="E68" s="33">
        <v>5</v>
      </c>
      <c r="F68" s="20">
        <v>9.6</v>
      </c>
      <c r="G68" s="33">
        <v>107</v>
      </c>
      <c r="H68" s="11">
        <v>0.08</v>
      </c>
      <c r="I68" s="20">
        <v>2.6</v>
      </c>
      <c r="J68" s="11">
        <v>40</v>
      </c>
      <c r="K68" s="20"/>
      <c r="L68" s="11">
        <v>240</v>
      </c>
      <c r="M68" s="20">
        <v>180</v>
      </c>
      <c r="N68" s="20">
        <v>28</v>
      </c>
      <c r="O68" s="11">
        <v>0.2</v>
      </c>
      <c r="P68" s="188" t="s">
        <v>192</v>
      </c>
    </row>
    <row r="69" spans="1:18" s="69" customFormat="1" ht="16.5" thickBot="1" x14ac:dyDescent="0.3">
      <c r="A69" s="119" t="s">
        <v>167</v>
      </c>
      <c r="B69" s="99"/>
      <c r="C69" s="21">
        <v>220</v>
      </c>
      <c r="D69" s="22">
        <f>SUM(D67:D68)</f>
        <v>7.64</v>
      </c>
      <c r="E69" s="40">
        <f t="shared" ref="E69:O69" si="13">SUM(E67:E68)</f>
        <v>7.82</v>
      </c>
      <c r="F69" s="22">
        <f t="shared" si="13"/>
        <v>22.240000000000002</v>
      </c>
      <c r="G69" s="36">
        <f t="shared" si="13"/>
        <v>190.2</v>
      </c>
      <c r="H69" s="22">
        <f t="shared" si="13"/>
        <v>0.10800000000000001</v>
      </c>
      <c r="I69" s="36">
        <f t="shared" si="13"/>
        <v>2.6</v>
      </c>
      <c r="J69" s="22">
        <f t="shared" si="13"/>
        <v>40</v>
      </c>
      <c r="K69" s="36">
        <f t="shared" si="13"/>
        <v>1.3</v>
      </c>
      <c r="L69" s="22">
        <f t="shared" si="13"/>
        <v>245.2</v>
      </c>
      <c r="M69" s="36">
        <f t="shared" si="13"/>
        <v>201.4</v>
      </c>
      <c r="N69" s="22">
        <f t="shared" si="13"/>
        <v>33</v>
      </c>
      <c r="O69" s="36">
        <f t="shared" si="13"/>
        <v>0.48000000000000004</v>
      </c>
      <c r="P69" s="195"/>
      <c r="Q69" s="108"/>
    </row>
    <row r="70" spans="1:18" s="69" customFormat="1" ht="24.75" thickBot="1" x14ac:dyDescent="0.3">
      <c r="A70" s="249" t="s">
        <v>367</v>
      </c>
      <c r="B70" s="250"/>
      <c r="C70" s="107">
        <f>C65+C69</f>
        <v>810</v>
      </c>
      <c r="D70" s="22">
        <f>D65+D69</f>
        <v>20.805</v>
      </c>
      <c r="E70" s="40">
        <f t="shared" ref="E70:O70" si="14">E65+E69</f>
        <v>23.876899999999999</v>
      </c>
      <c r="F70" s="112">
        <f t="shared" si="14"/>
        <v>97.126000000000005</v>
      </c>
      <c r="G70" s="85">
        <f>G65+G69</f>
        <v>798.39999999999986</v>
      </c>
      <c r="H70" s="85">
        <f t="shared" si="14"/>
        <v>0.3523</v>
      </c>
      <c r="I70" s="85">
        <f t="shared" si="14"/>
        <v>15.401999999999996</v>
      </c>
      <c r="J70" s="85">
        <f t="shared" si="14"/>
        <v>218.33499999999998</v>
      </c>
      <c r="K70" s="85">
        <f t="shared" si="14"/>
        <v>4.0909999999999993</v>
      </c>
      <c r="L70" s="85">
        <f t="shared" si="14"/>
        <v>579.67435</v>
      </c>
      <c r="M70" s="85">
        <f t="shared" si="14"/>
        <v>622.404</v>
      </c>
      <c r="N70" s="85">
        <f t="shared" si="14"/>
        <v>107.04470000000001</v>
      </c>
      <c r="O70" s="85">
        <f t="shared" si="14"/>
        <v>6.9925000000000006</v>
      </c>
      <c r="P70" s="194"/>
      <c r="Q70" s="108">
        <f>G70/2350</f>
        <v>0.3397446808510638</v>
      </c>
      <c r="R70" s="131" t="s">
        <v>319</v>
      </c>
    </row>
    <row r="71" spans="1:18" x14ac:dyDescent="0.25">
      <c r="A71" s="7"/>
      <c r="B71" s="16" t="s">
        <v>12</v>
      </c>
      <c r="C71" s="17"/>
      <c r="D71" s="117"/>
      <c r="E71" s="24"/>
      <c r="F71" s="117"/>
      <c r="G71" s="24"/>
      <c r="H71" s="151"/>
      <c r="I71" s="24"/>
      <c r="J71" s="24"/>
      <c r="K71" s="24"/>
      <c r="L71" s="117"/>
      <c r="M71" s="24"/>
      <c r="N71" s="118"/>
      <c r="O71" s="24"/>
      <c r="P71" s="198"/>
    </row>
    <row r="72" spans="1:18" x14ac:dyDescent="0.25">
      <c r="A72" s="18" t="s">
        <v>108</v>
      </c>
      <c r="B72" s="49"/>
      <c r="C72" s="19">
        <v>60</v>
      </c>
      <c r="D72" s="11">
        <v>0.48</v>
      </c>
      <c r="E72" s="20">
        <v>0.06</v>
      </c>
      <c r="F72" s="11">
        <v>1.4999999999999998</v>
      </c>
      <c r="G72" s="20">
        <v>8.3999999999999986</v>
      </c>
      <c r="H72" s="11">
        <v>1.7999999999999995E-2</v>
      </c>
      <c r="I72" s="20">
        <v>5.9999999999999982</v>
      </c>
      <c r="J72" s="11"/>
      <c r="K72" s="20">
        <v>0.06</v>
      </c>
      <c r="L72" s="11">
        <v>13.799999999999999</v>
      </c>
      <c r="M72" s="20">
        <v>25.199999999999996</v>
      </c>
      <c r="N72" s="33">
        <v>8.3999999999999986</v>
      </c>
      <c r="O72" s="20">
        <v>0.35999999999999993</v>
      </c>
      <c r="P72" s="205" t="s">
        <v>194</v>
      </c>
    </row>
    <row r="73" spans="1:18" ht="39.75" customHeight="1" x14ac:dyDescent="0.25">
      <c r="A73" s="18" t="s">
        <v>346</v>
      </c>
      <c r="B73" s="49"/>
      <c r="C73" s="19" t="s">
        <v>254</v>
      </c>
      <c r="D73" s="166">
        <v>4.0681699999999994</v>
      </c>
      <c r="E73" s="167">
        <v>6.8615300000000001</v>
      </c>
      <c r="F73" s="166">
        <v>10.025950000000002</v>
      </c>
      <c r="G73" s="167">
        <v>123.57100000000001</v>
      </c>
      <c r="H73" s="166">
        <v>8.4809999999999997E-2</v>
      </c>
      <c r="I73" s="167">
        <v>6.7949999999999999</v>
      </c>
      <c r="J73" s="166">
        <v>12.2</v>
      </c>
      <c r="K73" s="167">
        <v>1.9804000000000002</v>
      </c>
      <c r="L73" s="166">
        <v>34.487200000000001</v>
      </c>
      <c r="M73" s="167">
        <v>74.322599999999994</v>
      </c>
      <c r="N73" s="170">
        <v>23.782000000000004</v>
      </c>
      <c r="O73" s="167">
        <v>0.93160000000000009</v>
      </c>
      <c r="P73" s="206" t="s">
        <v>335</v>
      </c>
    </row>
    <row r="74" spans="1:18" ht="20.25" customHeight="1" x14ac:dyDescent="0.25">
      <c r="A74" s="18" t="s">
        <v>96</v>
      </c>
      <c r="B74" s="49"/>
      <c r="C74" s="19" t="s">
        <v>265</v>
      </c>
      <c r="D74" s="11">
        <v>10.43</v>
      </c>
      <c r="E74" s="20">
        <v>11.62</v>
      </c>
      <c r="F74" s="11">
        <v>9.0399999999999991</v>
      </c>
      <c r="G74" s="20">
        <v>180.33</v>
      </c>
      <c r="H74" s="11">
        <v>4.3333333333333335E-2</v>
      </c>
      <c r="I74" s="20">
        <v>3.0539999999999998</v>
      </c>
      <c r="J74" s="11">
        <v>25.655999999999999</v>
      </c>
      <c r="K74" s="20">
        <v>2.056</v>
      </c>
      <c r="L74" s="11">
        <v>131.256</v>
      </c>
      <c r="M74" s="20">
        <v>189.75199999999998</v>
      </c>
      <c r="N74" s="33">
        <v>44.323999999999998</v>
      </c>
      <c r="O74" s="20">
        <v>0.75</v>
      </c>
      <c r="P74" s="205" t="s">
        <v>315</v>
      </c>
    </row>
    <row r="75" spans="1:18" ht="39" customHeight="1" x14ac:dyDescent="0.25">
      <c r="A75" s="18" t="s">
        <v>97</v>
      </c>
      <c r="B75" s="9"/>
      <c r="C75" s="19" t="s">
        <v>223</v>
      </c>
      <c r="D75" s="29">
        <v>3.6764999999999999</v>
      </c>
      <c r="E75" s="28">
        <v>5.9054999999999991</v>
      </c>
      <c r="F75" s="103">
        <v>32.81</v>
      </c>
      <c r="G75" s="104">
        <v>213.35</v>
      </c>
      <c r="H75" s="11">
        <v>0.14849999999999999</v>
      </c>
      <c r="I75" s="20">
        <v>23.284499999999994</v>
      </c>
      <c r="J75" s="11">
        <v>0</v>
      </c>
      <c r="K75" s="20">
        <v>0.76649999999999996</v>
      </c>
      <c r="L75" s="11">
        <v>54.6</v>
      </c>
      <c r="M75" s="20">
        <v>98.801999999999992</v>
      </c>
      <c r="N75" s="33">
        <v>34.005000000000003</v>
      </c>
      <c r="O75" s="20">
        <v>1.2585000000000002</v>
      </c>
      <c r="P75" s="188" t="s">
        <v>225</v>
      </c>
    </row>
    <row r="76" spans="1:18" ht="27" customHeight="1" x14ac:dyDescent="0.25">
      <c r="A76" s="18" t="s">
        <v>14</v>
      </c>
      <c r="B76" s="73"/>
      <c r="C76" s="53">
        <v>200</v>
      </c>
      <c r="D76" s="31">
        <v>0.67800000000000005</v>
      </c>
      <c r="E76" s="32">
        <v>0.27800000000000002</v>
      </c>
      <c r="F76" s="31">
        <v>20.76</v>
      </c>
      <c r="G76" s="32">
        <v>88.2</v>
      </c>
      <c r="H76" s="31">
        <v>1.2E-2</v>
      </c>
      <c r="I76" s="32">
        <v>100</v>
      </c>
      <c r="J76" s="31">
        <v>0</v>
      </c>
      <c r="K76" s="32">
        <v>0.76</v>
      </c>
      <c r="L76" s="31">
        <v>21.34</v>
      </c>
      <c r="M76" s="32">
        <v>3.44</v>
      </c>
      <c r="N76" s="61">
        <v>3.44</v>
      </c>
      <c r="O76" s="32">
        <v>0.63400000000000001</v>
      </c>
      <c r="P76" s="205" t="s">
        <v>226</v>
      </c>
    </row>
    <row r="77" spans="1:18" ht="34.5" customHeight="1" x14ac:dyDescent="0.25">
      <c r="A77" s="18" t="s">
        <v>13</v>
      </c>
      <c r="B77" s="9"/>
      <c r="C77" s="19">
        <v>50</v>
      </c>
      <c r="D77" s="11">
        <v>3.3</v>
      </c>
      <c r="E77" s="20">
        <v>0.6</v>
      </c>
      <c r="F77" s="11">
        <v>19.8</v>
      </c>
      <c r="G77" s="20">
        <v>99</v>
      </c>
      <c r="H77" s="11">
        <v>8.5000000000000006E-2</v>
      </c>
      <c r="I77" s="20">
        <v>0</v>
      </c>
      <c r="J77" s="11">
        <v>0</v>
      </c>
      <c r="K77" s="20">
        <v>0.7</v>
      </c>
      <c r="L77" s="11">
        <v>14.5</v>
      </c>
      <c r="M77" s="20">
        <v>75</v>
      </c>
      <c r="N77" s="33">
        <v>23.5</v>
      </c>
      <c r="O77" s="20">
        <v>1.95</v>
      </c>
      <c r="P77" s="176" t="s">
        <v>198</v>
      </c>
    </row>
    <row r="78" spans="1:18" ht="16.5" thickBot="1" x14ac:dyDescent="0.3">
      <c r="A78" s="18" t="s">
        <v>35</v>
      </c>
      <c r="B78" s="9"/>
      <c r="C78" s="19">
        <v>40</v>
      </c>
      <c r="D78" s="20">
        <v>3.04</v>
      </c>
      <c r="E78" s="162">
        <v>0.32000000000000006</v>
      </c>
      <c r="F78" s="11">
        <v>19.680000000000003</v>
      </c>
      <c r="G78" s="35">
        <v>94</v>
      </c>
      <c r="H78" s="19">
        <v>4.4000000000000004E-2</v>
      </c>
      <c r="I78" s="63">
        <v>0</v>
      </c>
      <c r="J78" s="19">
        <v>0</v>
      </c>
      <c r="K78" s="19">
        <v>0.44000000000000006</v>
      </c>
      <c r="L78" s="19">
        <v>8</v>
      </c>
      <c r="M78" s="19">
        <v>26</v>
      </c>
      <c r="N78" s="19">
        <v>5.6000000000000005</v>
      </c>
      <c r="O78" s="47">
        <v>0.44000000000000006</v>
      </c>
      <c r="P78" s="187" t="s">
        <v>188</v>
      </c>
    </row>
    <row r="79" spans="1:18" ht="26.25" thickBot="1" x14ac:dyDescent="0.3">
      <c r="A79" s="119" t="s">
        <v>167</v>
      </c>
      <c r="B79" s="98"/>
      <c r="C79" s="21">
        <v>871</v>
      </c>
      <c r="D79" s="22">
        <f>SUM(D72:D78)</f>
        <v>25.67267</v>
      </c>
      <c r="E79" s="22">
        <v>26.65</v>
      </c>
      <c r="F79" s="22">
        <f t="shared" ref="F79:O79" si="15">SUM(F72:F78)</f>
        <v>113.61595000000001</v>
      </c>
      <c r="G79" s="22">
        <f>SUM(G72:G78)</f>
        <v>806.85100000000011</v>
      </c>
      <c r="H79" s="22">
        <f t="shared" si="15"/>
        <v>0.43564333333333333</v>
      </c>
      <c r="I79" s="22">
        <f t="shared" si="15"/>
        <v>139.1335</v>
      </c>
      <c r="J79" s="22">
        <f t="shared" si="15"/>
        <v>37.855999999999995</v>
      </c>
      <c r="K79" s="22">
        <f t="shared" si="15"/>
        <v>6.7629000000000001</v>
      </c>
      <c r="L79" s="22">
        <f t="shared" si="15"/>
        <v>277.98320000000001</v>
      </c>
      <c r="M79" s="22">
        <f t="shared" si="15"/>
        <v>492.51659999999998</v>
      </c>
      <c r="N79" s="22">
        <f t="shared" si="15"/>
        <v>143.05099999999999</v>
      </c>
      <c r="O79" s="22">
        <f t="shared" si="15"/>
        <v>6.3241000000000005</v>
      </c>
      <c r="P79" s="195"/>
      <c r="Q79" s="108">
        <f>G79/2350</f>
        <v>0.34334085106382983</v>
      </c>
      <c r="R79" s="134" t="s">
        <v>320</v>
      </c>
    </row>
    <row r="80" spans="1:18" ht="24.75" thickBot="1" x14ac:dyDescent="0.3">
      <c r="A80" s="119" t="s">
        <v>169</v>
      </c>
      <c r="B80" s="100"/>
      <c r="C80" s="22">
        <f>C65+C69+C79</f>
        <v>1681</v>
      </c>
      <c r="D80" s="22">
        <f t="shared" ref="D80:O80" si="16">D65+D69+D79</f>
        <v>46.477670000000003</v>
      </c>
      <c r="E80" s="22">
        <f t="shared" si="16"/>
        <v>50.526899999999998</v>
      </c>
      <c r="F80" s="22">
        <f t="shared" si="16"/>
        <v>210.74195000000003</v>
      </c>
      <c r="G80" s="22">
        <f t="shared" si="16"/>
        <v>1605.251</v>
      </c>
      <c r="H80" s="22">
        <f t="shared" si="16"/>
        <v>0.78794333333333333</v>
      </c>
      <c r="I80" s="22">
        <f t="shared" si="16"/>
        <v>154.53549999999998</v>
      </c>
      <c r="J80" s="22">
        <f t="shared" si="16"/>
        <v>256.19099999999997</v>
      </c>
      <c r="K80" s="22">
        <f t="shared" si="16"/>
        <v>10.853899999999999</v>
      </c>
      <c r="L80" s="22">
        <f t="shared" si="16"/>
        <v>857.65755000000001</v>
      </c>
      <c r="M80" s="22">
        <f t="shared" si="16"/>
        <v>1114.9205999999999</v>
      </c>
      <c r="N80" s="22">
        <f t="shared" si="16"/>
        <v>250.09569999999999</v>
      </c>
      <c r="O80" s="22">
        <f t="shared" si="16"/>
        <v>13.316600000000001</v>
      </c>
      <c r="P80" s="195"/>
      <c r="Q80" s="109">
        <f>G80/2350</f>
        <v>0.68308553191489363</v>
      </c>
      <c r="R80" s="131" t="s">
        <v>321</v>
      </c>
    </row>
    <row r="81" spans="1:18" x14ac:dyDescent="0.25">
      <c r="A81" s="68"/>
      <c r="B81" s="136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207"/>
    </row>
    <row r="82" spans="1:18" ht="16.5" thickBot="1" x14ac:dyDescent="0.3">
      <c r="A82" s="75" t="s">
        <v>3</v>
      </c>
      <c r="B82" s="97"/>
      <c r="C82" s="80"/>
      <c r="M82" s="128"/>
      <c r="N82" s="128"/>
      <c r="P82" s="200"/>
    </row>
    <row r="83" spans="1:18" ht="15.75" customHeight="1" x14ac:dyDescent="0.25">
      <c r="A83" s="7" t="s">
        <v>148</v>
      </c>
      <c r="B83" s="82"/>
      <c r="C83" s="41" t="s">
        <v>149</v>
      </c>
      <c r="D83" s="251" t="s">
        <v>150</v>
      </c>
      <c r="E83" s="252"/>
      <c r="F83" s="253"/>
      <c r="G83" s="24" t="s">
        <v>151</v>
      </c>
      <c r="H83" s="264" t="s">
        <v>152</v>
      </c>
      <c r="I83" s="261" t="s">
        <v>153</v>
      </c>
      <c r="J83" s="267" t="s">
        <v>154</v>
      </c>
      <c r="K83" s="261" t="s">
        <v>155</v>
      </c>
      <c r="L83" s="267" t="s">
        <v>156</v>
      </c>
      <c r="M83" s="261" t="s">
        <v>157</v>
      </c>
      <c r="N83" s="264" t="s">
        <v>158</v>
      </c>
      <c r="O83" s="261" t="s">
        <v>159</v>
      </c>
      <c r="P83" s="208" t="s">
        <v>170</v>
      </c>
    </row>
    <row r="84" spans="1:18" ht="16.5" thickBot="1" x14ac:dyDescent="0.3">
      <c r="A84" s="18" t="s">
        <v>160</v>
      </c>
      <c r="B84" s="9"/>
      <c r="C84" s="42" t="s">
        <v>161</v>
      </c>
      <c r="D84" s="254"/>
      <c r="E84" s="255"/>
      <c r="F84" s="256"/>
      <c r="G84" s="20" t="s">
        <v>173</v>
      </c>
      <c r="H84" s="265"/>
      <c r="I84" s="262"/>
      <c r="J84" s="268"/>
      <c r="K84" s="262"/>
      <c r="L84" s="268"/>
      <c r="M84" s="262"/>
      <c r="N84" s="265"/>
      <c r="O84" s="262"/>
      <c r="P84" s="191" t="s">
        <v>171</v>
      </c>
    </row>
    <row r="85" spans="1:18" ht="16.5" thickBot="1" x14ac:dyDescent="0.3">
      <c r="A85" s="13"/>
      <c r="B85" s="93"/>
      <c r="C85" s="57"/>
      <c r="D85" s="14" t="s">
        <v>162</v>
      </c>
      <c r="E85" s="14" t="s">
        <v>163</v>
      </c>
      <c r="F85" s="52" t="s">
        <v>164</v>
      </c>
      <c r="G85" s="14" t="s">
        <v>165</v>
      </c>
      <c r="H85" s="266"/>
      <c r="I85" s="263"/>
      <c r="J85" s="269"/>
      <c r="K85" s="263"/>
      <c r="L85" s="269"/>
      <c r="M85" s="263"/>
      <c r="N85" s="266"/>
      <c r="O85" s="263"/>
      <c r="P85" s="209"/>
    </row>
    <row r="86" spans="1:18" x14ac:dyDescent="0.25">
      <c r="A86" s="18"/>
      <c r="B86" s="16" t="s">
        <v>5</v>
      </c>
      <c r="C86" s="41"/>
      <c r="D86" s="117"/>
      <c r="E86" s="24"/>
      <c r="F86" s="117"/>
      <c r="G86" s="24"/>
      <c r="H86" s="117"/>
      <c r="I86" s="24"/>
      <c r="J86" s="11"/>
      <c r="K86" s="24"/>
      <c r="L86" s="11"/>
      <c r="M86" s="24"/>
      <c r="N86" s="116"/>
      <c r="O86" s="24"/>
      <c r="P86" s="191"/>
    </row>
    <row r="87" spans="1:18" x14ac:dyDescent="0.25">
      <c r="A87" s="18" t="s">
        <v>90</v>
      </c>
      <c r="B87" s="49"/>
      <c r="C87" s="42" t="s">
        <v>89</v>
      </c>
      <c r="D87" s="11">
        <v>6.2750000000000004</v>
      </c>
      <c r="E87" s="20">
        <v>12.11</v>
      </c>
      <c r="F87" s="11">
        <v>15.549999999999997</v>
      </c>
      <c r="G87" s="20">
        <v>196.09999999999997</v>
      </c>
      <c r="H87" s="11">
        <v>3.7999999999999985E-2</v>
      </c>
      <c r="I87" s="20">
        <v>0.105</v>
      </c>
      <c r="J87" s="11">
        <v>71.5</v>
      </c>
      <c r="K87" s="20">
        <v>0.67999999999999994</v>
      </c>
      <c r="L87" s="11">
        <v>158.09999999999997</v>
      </c>
      <c r="M87" s="20">
        <v>112.49999999999999</v>
      </c>
      <c r="N87" s="12">
        <v>12.149999999999999</v>
      </c>
      <c r="O87" s="20">
        <v>0.48499999999999999</v>
      </c>
      <c r="P87" s="191" t="s">
        <v>201</v>
      </c>
    </row>
    <row r="88" spans="1:18" ht="31.5" x14ac:dyDescent="0.25">
      <c r="A88" s="18" t="s">
        <v>360</v>
      </c>
      <c r="B88" s="49"/>
      <c r="C88" s="42" t="s">
        <v>227</v>
      </c>
      <c r="D88" s="11">
        <v>4.43</v>
      </c>
      <c r="E88" s="20">
        <v>2.54</v>
      </c>
      <c r="F88" s="11">
        <v>28.07</v>
      </c>
      <c r="G88" s="20">
        <v>188.2</v>
      </c>
      <c r="H88" s="11">
        <v>9.0000000000000024E-2</v>
      </c>
      <c r="I88" s="20">
        <v>0.8640000000000001</v>
      </c>
      <c r="J88" s="11">
        <v>29.32</v>
      </c>
      <c r="K88" s="20">
        <v>0.107</v>
      </c>
      <c r="L88" s="11">
        <v>118.842</v>
      </c>
      <c r="M88" s="20">
        <v>139.548</v>
      </c>
      <c r="N88" s="12">
        <v>33.498000000000005</v>
      </c>
      <c r="O88" s="20">
        <v>0.71900000000000019</v>
      </c>
      <c r="P88" s="191" t="s">
        <v>228</v>
      </c>
    </row>
    <row r="89" spans="1:18" x14ac:dyDescent="0.25">
      <c r="A89" s="18" t="s">
        <v>384</v>
      </c>
      <c r="B89" s="73"/>
      <c r="C89" s="39" t="s">
        <v>230</v>
      </c>
      <c r="D89" s="29">
        <v>3.1659999999999999</v>
      </c>
      <c r="E89" s="28">
        <v>2.6780000000000004</v>
      </c>
      <c r="F89" s="29">
        <v>5.9660000000000011</v>
      </c>
      <c r="G89" s="28">
        <v>60.600000000000009</v>
      </c>
      <c r="H89" s="29">
        <v>4.4000000000000004E-2</v>
      </c>
      <c r="I89" s="28">
        <v>1.3</v>
      </c>
      <c r="J89" s="29">
        <v>20</v>
      </c>
      <c r="K89" s="28">
        <v>0</v>
      </c>
      <c r="L89" s="29">
        <v>125.48</v>
      </c>
      <c r="M89" s="28">
        <v>90</v>
      </c>
      <c r="N89" s="27">
        <v>14</v>
      </c>
      <c r="O89" s="28">
        <v>0.10400000000000001</v>
      </c>
      <c r="P89" s="191" t="s">
        <v>231</v>
      </c>
    </row>
    <row r="90" spans="1:18" x14ac:dyDescent="0.25">
      <c r="A90" s="18" t="s">
        <v>70</v>
      </c>
      <c r="B90" s="9"/>
      <c r="C90" s="42">
        <v>120</v>
      </c>
      <c r="D90" s="11">
        <v>0.48</v>
      </c>
      <c r="E90" s="20">
        <v>0.48</v>
      </c>
      <c r="F90" s="11">
        <v>11.759999999999998</v>
      </c>
      <c r="G90" s="20">
        <v>56.399999999999984</v>
      </c>
      <c r="H90" s="47">
        <v>3.599999999999999E-2</v>
      </c>
      <c r="I90" s="19">
        <v>11.999999999999996</v>
      </c>
      <c r="J90" s="47">
        <v>0</v>
      </c>
      <c r="K90" s="19">
        <v>0.24</v>
      </c>
      <c r="L90" s="47">
        <v>19.2</v>
      </c>
      <c r="M90" s="19">
        <v>13.2</v>
      </c>
      <c r="N90" s="10">
        <v>10.799999999999999</v>
      </c>
      <c r="O90" s="19">
        <v>2.6399999999999997</v>
      </c>
      <c r="P90" s="191" t="s">
        <v>189</v>
      </c>
    </row>
    <row r="91" spans="1:18" ht="16.5" thickBot="1" x14ac:dyDescent="0.3">
      <c r="A91" s="18" t="s">
        <v>37</v>
      </c>
      <c r="B91" s="9"/>
      <c r="C91" s="42">
        <v>30</v>
      </c>
      <c r="D91" s="12">
        <v>2.25</v>
      </c>
      <c r="E91" s="20">
        <v>0.87</v>
      </c>
      <c r="F91" s="33">
        <v>15.419999999999998</v>
      </c>
      <c r="G91" s="12">
        <v>78.599999999999994</v>
      </c>
      <c r="H91" s="12">
        <v>3.3000000000000002E-2</v>
      </c>
      <c r="I91" s="20">
        <v>0</v>
      </c>
      <c r="J91" s="11">
        <v>0</v>
      </c>
      <c r="K91" s="20">
        <v>0.51</v>
      </c>
      <c r="L91" s="11">
        <v>5.7</v>
      </c>
      <c r="M91" s="20">
        <v>19.5</v>
      </c>
      <c r="N91" s="20">
        <v>3.9</v>
      </c>
      <c r="O91" s="11">
        <v>0.36</v>
      </c>
      <c r="P91" s="176" t="s">
        <v>188</v>
      </c>
    </row>
    <row r="92" spans="1:18" ht="16.5" thickBot="1" x14ac:dyDescent="0.3">
      <c r="A92" s="119" t="s">
        <v>167</v>
      </c>
      <c r="B92" s="98"/>
      <c r="C92" s="21">
        <v>589</v>
      </c>
      <c r="D92" s="22">
        <f>SUM(D87:D91)</f>
        <v>16.600999999999999</v>
      </c>
      <c r="E92" s="22">
        <f>SUM(E87:E91)</f>
        <v>18.678000000000001</v>
      </c>
      <c r="F92" s="22">
        <f>SUM(F87:F91)</f>
        <v>76.765999999999991</v>
      </c>
      <c r="G92" s="22">
        <f>SUM(G87:G91)</f>
        <v>579.9</v>
      </c>
      <c r="H92" s="22">
        <f t="shared" ref="H92:O92" si="17">SUM(H87:H91)</f>
        <v>0.24100000000000002</v>
      </c>
      <c r="I92" s="22">
        <f t="shared" si="17"/>
        <v>14.268999999999997</v>
      </c>
      <c r="J92" s="22">
        <f t="shared" si="17"/>
        <v>120.82</v>
      </c>
      <c r="K92" s="22">
        <f t="shared" si="17"/>
        <v>1.5369999999999999</v>
      </c>
      <c r="L92" s="22">
        <f t="shared" si="17"/>
        <v>427.32199999999995</v>
      </c>
      <c r="M92" s="22">
        <f t="shared" si="17"/>
        <v>374.74799999999999</v>
      </c>
      <c r="N92" s="22">
        <f t="shared" si="17"/>
        <v>74.348000000000013</v>
      </c>
      <c r="O92" s="22">
        <f t="shared" si="17"/>
        <v>4.3079999999999998</v>
      </c>
      <c r="P92" s="210"/>
    </row>
    <row r="93" spans="1:18" ht="31.5" x14ac:dyDescent="0.25">
      <c r="A93" s="18"/>
      <c r="B93" s="49" t="s">
        <v>168</v>
      </c>
      <c r="C93" s="43"/>
      <c r="D93" s="11"/>
      <c r="E93" s="20"/>
      <c r="F93" s="33"/>
      <c r="G93" s="20"/>
      <c r="H93" s="11"/>
      <c r="I93" s="20"/>
      <c r="J93" s="11"/>
      <c r="K93" s="20"/>
      <c r="L93" s="11"/>
      <c r="M93" s="20"/>
      <c r="N93" s="12"/>
      <c r="O93" s="20"/>
      <c r="P93" s="191"/>
    </row>
    <row r="94" spans="1:18" ht="16.5" thickBot="1" x14ac:dyDescent="0.3">
      <c r="A94" s="18" t="s">
        <v>86</v>
      </c>
      <c r="B94" s="49"/>
      <c r="C94" s="43" t="s">
        <v>230</v>
      </c>
      <c r="D94" s="11">
        <v>5.8</v>
      </c>
      <c r="E94" s="20">
        <v>5</v>
      </c>
      <c r="F94" s="11">
        <v>9.6</v>
      </c>
      <c r="G94" s="20">
        <v>107</v>
      </c>
      <c r="H94" s="11">
        <v>3.5999999999999997E-2</v>
      </c>
      <c r="I94" s="20">
        <v>6.3E-2</v>
      </c>
      <c r="J94" s="11">
        <v>36</v>
      </c>
      <c r="K94" s="20">
        <v>0</v>
      </c>
      <c r="L94" s="11">
        <v>223.2</v>
      </c>
      <c r="M94" s="20">
        <v>165.6</v>
      </c>
      <c r="N94" s="12">
        <v>25.2</v>
      </c>
      <c r="O94" s="20">
        <v>0.18</v>
      </c>
      <c r="P94" s="191" t="s">
        <v>233</v>
      </c>
    </row>
    <row r="95" spans="1:18" ht="16.5" thickBot="1" x14ac:dyDescent="0.3">
      <c r="A95" s="119" t="s">
        <v>167</v>
      </c>
      <c r="B95" s="98"/>
      <c r="C95" s="102" t="s">
        <v>230</v>
      </c>
      <c r="D95" s="102">
        <f t="shared" ref="D95:O95" si="18">D94</f>
        <v>5.8</v>
      </c>
      <c r="E95" s="102">
        <f t="shared" si="18"/>
        <v>5</v>
      </c>
      <c r="F95" s="102">
        <f t="shared" si="18"/>
        <v>9.6</v>
      </c>
      <c r="G95" s="102">
        <f t="shared" si="18"/>
        <v>107</v>
      </c>
      <c r="H95" s="102">
        <f t="shared" si="18"/>
        <v>3.5999999999999997E-2</v>
      </c>
      <c r="I95" s="102">
        <f t="shared" si="18"/>
        <v>6.3E-2</v>
      </c>
      <c r="J95" s="102">
        <f t="shared" si="18"/>
        <v>36</v>
      </c>
      <c r="K95" s="102">
        <f t="shared" si="18"/>
        <v>0</v>
      </c>
      <c r="L95" s="102">
        <f t="shared" si="18"/>
        <v>223.2</v>
      </c>
      <c r="M95" s="102">
        <f t="shared" si="18"/>
        <v>165.6</v>
      </c>
      <c r="N95" s="102">
        <f t="shared" si="18"/>
        <v>25.2</v>
      </c>
      <c r="O95" s="102">
        <f t="shared" si="18"/>
        <v>0.18</v>
      </c>
      <c r="P95" s="210"/>
    </row>
    <row r="96" spans="1:18" ht="24.75" thickBot="1" x14ac:dyDescent="0.3">
      <c r="A96" s="249" t="s">
        <v>367</v>
      </c>
      <c r="B96" s="250"/>
      <c r="C96" s="85">
        <f t="shared" ref="C96:O96" si="19">C92+C95</f>
        <v>789</v>
      </c>
      <c r="D96" s="85">
        <f>D92+D95</f>
        <v>22.401</v>
      </c>
      <c r="E96" s="85">
        <f t="shared" si="19"/>
        <v>23.678000000000001</v>
      </c>
      <c r="F96" s="85">
        <f t="shared" si="19"/>
        <v>86.365999999999985</v>
      </c>
      <c r="G96" s="85">
        <f>G92+G95</f>
        <v>686.9</v>
      </c>
      <c r="H96" s="85">
        <f t="shared" si="19"/>
        <v>0.27700000000000002</v>
      </c>
      <c r="I96" s="85">
        <f t="shared" si="19"/>
        <v>14.331999999999997</v>
      </c>
      <c r="J96" s="85">
        <f t="shared" si="19"/>
        <v>156.82</v>
      </c>
      <c r="K96" s="85">
        <f t="shared" si="19"/>
        <v>1.5369999999999999</v>
      </c>
      <c r="L96" s="85">
        <f t="shared" si="19"/>
        <v>650.52199999999993</v>
      </c>
      <c r="M96" s="85">
        <f t="shared" si="19"/>
        <v>540.34799999999996</v>
      </c>
      <c r="N96" s="85">
        <f t="shared" si="19"/>
        <v>99.548000000000016</v>
      </c>
      <c r="O96" s="85">
        <f t="shared" si="19"/>
        <v>4.4879999999999995</v>
      </c>
      <c r="P96" s="211"/>
      <c r="Q96" s="108">
        <f>G96/2350</f>
        <v>0.29229787234042554</v>
      </c>
      <c r="R96" s="131" t="s">
        <v>319</v>
      </c>
    </row>
    <row r="97" spans="1:18" x14ac:dyDescent="0.25">
      <c r="A97" s="77"/>
      <c r="B97" s="16" t="s">
        <v>12</v>
      </c>
      <c r="C97" s="41"/>
      <c r="D97" s="84"/>
      <c r="E97" s="85"/>
      <c r="F97" s="84"/>
      <c r="G97" s="85"/>
      <c r="H97" s="84"/>
      <c r="I97" s="85"/>
      <c r="J97" s="84"/>
      <c r="K97" s="85"/>
      <c r="L97" s="84"/>
      <c r="M97" s="85"/>
      <c r="N97" s="86"/>
      <c r="O97" s="85"/>
      <c r="P97" s="208"/>
    </row>
    <row r="98" spans="1:18" ht="21.75" customHeight="1" x14ac:dyDescent="0.25">
      <c r="A98" s="30" t="s">
        <v>30</v>
      </c>
      <c r="B98" s="49"/>
      <c r="C98" s="42">
        <v>60</v>
      </c>
      <c r="D98" s="31">
        <v>0.66</v>
      </c>
      <c r="E98" s="32">
        <v>0.12</v>
      </c>
      <c r="F98" s="31">
        <v>2.2799999999999998</v>
      </c>
      <c r="G98" s="32">
        <v>14.4</v>
      </c>
      <c r="H98" s="31">
        <v>3.5999999999999997E-2</v>
      </c>
      <c r="I98" s="32">
        <v>14.999999999999998</v>
      </c>
      <c r="J98" s="31">
        <v>0</v>
      </c>
      <c r="K98" s="32">
        <v>0.42</v>
      </c>
      <c r="L98" s="31">
        <v>8.4</v>
      </c>
      <c r="M98" s="32">
        <v>15.6</v>
      </c>
      <c r="N98" s="60">
        <v>12</v>
      </c>
      <c r="O98" s="32">
        <v>0.54</v>
      </c>
      <c r="P98" s="191" t="s">
        <v>194</v>
      </c>
    </row>
    <row r="99" spans="1:18" ht="36.75" customHeight="1" x14ac:dyDescent="0.25">
      <c r="A99" s="30" t="s">
        <v>375</v>
      </c>
      <c r="B99" s="49"/>
      <c r="C99" s="169" t="s">
        <v>235</v>
      </c>
      <c r="D99" s="171">
        <v>4.3920000000000003</v>
      </c>
      <c r="E99" s="172">
        <v>6.2900000000000009</v>
      </c>
      <c r="F99" s="171">
        <v>9.33</v>
      </c>
      <c r="G99" s="172">
        <v>118.80000000000001</v>
      </c>
      <c r="H99" s="171">
        <v>4.4000000000000011E-2</v>
      </c>
      <c r="I99" s="172">
        <v>0.63600000000000001</v>
      </c>
      <c r="J99" s="171">
        <v>15.82</v>
      </c>
      <c r="K99" s="172">
        <v>2.1520000000000001</v>
      </c>
      <c r="L99" s="171">
        <v>28.200000000000003</v>
      </c>
      <c r="M99" s="172">
        <v>47.2</v>
      </c>
      <c r="N99" s="173">
        <v>10.568000000000001</v>
      </c>
      <c r="O99" s="172">
        <v>0.70799999999999996</v>
      </c>
      <c r="P99" s="212" t="s">
        <v>337</v>
      </c>
    </row>
    <row r="100" spans="1:18" ht="27.75" customHeight="1" x14ac:dyDescent="0.25">
      <c r="A100" s="30" t="s">
        <v>234</v>
      </c>
      <c r="B100" s="73"/>
      <c r="C100" s="42" t="s">
        <v>193</v>
      </c>
      <c r="D100" s="31">
        <v>12.01</v>
      </c>
      <c r="E100" s="32">
        <v>17.53</v>
      </c>
      <c r="F100" s="31">
        <v>35.880000000000003</v>
      </c>
      <c r="G100" s="32">
        <v>321.45</v>
      </c>
      <c r="H100" s="31">
        <v>0.02</v>
      </c>
      <c r="I100" s="32">
        <v>14.26</v>
      </c>
      <c r="J100" s="31">
        <v>31.25</v>
      </c>
      <c r="K100" s="32">
        <v>0.09</v>
      </c>
      <c r="L100" s="31">
        <v>54.33</v>
      </c>
      <c r="M100" s="32">
        <v>156.41999999999999</v>
      </c>
      <c r="N100" s="60">
        <v>33.1</v>
      </c>
      <c r="O100" s="32">
        <v>1.87</v>
      </c>
      <c r="P100" s="191" t="s">
        <v>236</v>
      </c>
    </row>
    <row r="101" spans="1:18" ht="24" customHeight="1" x14ac:dyDescent="0.25">
      <c r="A101" s="76" t="s">
        <v>34</v>
      </c>
      <c r="B101" s="9"/>
      <c r="C101" s="19">
        <v>180</v>
      </c>
      <c r="D101" s="11">
        <v>0.9</v>
      </c>
      <c r="E101" s="20">
        <v>0</v>
      </c>
      <c r="F101" s="11">
        <v>18.18</v>
      </c>
      <c r="G101" s="46">
        <v>76.319999999999993</v>
      </c>
      <c r="H101" s="47">
        <v>1.9799999999999998E-2</v>
      </c>
      <c r="I101" s="19">
        <v>3.5999999999999996</v>
      </c>
      <c r="J101" s="47">
        <v>0</v>
      </c>
      <c r="K101" s="19">
        <v>0.18000000000000002</v>
      </c>
      <c r="L101" s="47">
        <v>12.6</v>
      </c>
      <c r="M101" s="19">
        <v>12.6</v>
      </c>
      <c r="N101" s="19">
        <v>7.2</v>
      </c>
      <c r="O101" s="47">
        <v>2.52</v>
      </c>
      <c r="P101" s="176" t="s">
        <v>197</v>
      </c>
    </row>
    <row r="102" spans="1:18" ht="27" customHeight="1" x14ac:dyDescent="0.25">
      <c r="A102" s="18" t="s">
        <v>13</v>
      </c>
      <c r="B102" s="9"/>
      <c r="C102" s="19">
        <v>50</v>
      </c>
      <c r="D102" s="11">
        <v>3.3</v>
      </c>
      <c r="E102" s="20">
        <v>0.6</v>
      </c>
      <c r="F102" s="11">
        <v>19.8</v>
      </c>
      <c r="G102" s="20">
        <v>99</v>
      </c>
      <c r="H102" s="11">
        <v>8.5000000000000006E-2</v>
      </c>
      <c r="I102" s="20">
        <v>0</v>
      </c>
      <c r="J102" s="11">
        <v>0</v>
      </c>
      <c r="K102" s="20">
        <v>0.7</v>
      </c>
      <c r="L102" s="11">
        <v>14.5</v>
      </c>
      <c r="M102" s="20">
        <v>75</v>
      </c>
      <c r="N102" s="12">
        <v>23.5</v>
      </c>
      <c r="O102" s="20">
        <v>1.95</v>
      </c>
      <c r="P102" s="191" t="s">
        <v>198</v>
      </c>
    </row>
    <row r="103" spans="1:18" ht="35.25" customHeight="1" thickBot="1" x14ac:dyDescent="0.3">
      <c r="A103" s="18" t="s">
        <v>35</v>
      </c>
      <c r="B103" s="9"/>
      <c r="C103" s="19">
        <v>40</v>
      </c>
      <c r="D103" s="20">
        <v>3.04</v>
      </c>
      <c r="E103" s="162">
        <v>0.32000000000000006</v>
      </c>
      <c r="F103" s="11">
        <v>19.680000000000003</v>
      </c>
      <c r="G103" s="35">
        <v>94</v>
      </c>
      <c r="H103" s="19">
        <v>4.4000000000000004E-2</v>
      </c>
      <c r="I103" s="63">
        <v>0</v>
      </c>
      <c r="J103" s="19">
        <v>0</v>
      </c>
      <c r="K103" s="19">
        <v>0.44000000000000006</v>
      </c>
      <c r="L103" s="19">
        <v>8</v>
      </c>
      <c r="M103" s="19">
        <v>26</v>
      </c>
      <c r="N103" s="19">
        <v>5.6000000000000005</v>
      </c>
      <c r="O103" s="47">
        <v>0.44000000000000006</v>
      </c>
      <c r="P103" s="187" t="s">
        <v>188</v>
      </c>
    </row>
    <row r="104" spans="1:18" ht="26.25" thickBot="1" x14ac:dyDescent="0.3">
      <c r="A104" s="119" t="s">
        <v>167</v>
      </c>
      <c r="B104" s="98"/>
      <c r="C104" s="21">
        <v>740</v>
      </c>
      <c r="D104" s="22">
        <v>26.3</v>
      </c>
      <c r="E104" s="22">
        <v>26.86</v>
      </c>
      <c r="F104" s="22">
        <v>115.15</v>
      </c>
      <c r="G104" s="22">
        <v>783.97</v>
      </c>
      <c r="H104" s="22">
        <f t="shared" ref="H104:O104" si="20">SUM(H98:H103)</f>
        <v>0.24880000000000005</v>
      </c>
      <c r="I104" s="22">
        <f t="shared" si="20"/>
        <v>33.495999999999995</v>
      </c>
      <c r="J104" s="22">
        <f t="shared" si="20"/>
        <v>47.07</v>
      </c>
      <c r="K104" s="22">
        <f t="shared" si="20"/>
        <v>3.9819999999999998</v>
      </c>
      <c r="L104" s="22">
        <f t="shared" si="20"/>
        <v>126.03</v>
      </c>
      <c r="M104" s="22">
        <f t="shared" si="20"/>
        <v>332.82</v>
      </c>
      <c r="N104" s="22">
        <f t="shared" si="20"/>
        <v>91.968000000000004</v>
      </c>
      <c r="O104" s="22">
        <f t="shared" si="20"/>
        <v>8.0280000000000005</v>
      </c>
      <c r="P104" s="210"/>
      <c r="Q104" s="108">
        <f>G104/2350</f>
        <v>0.33360425531914895</v>
      </c>
      <c r="R104" s="134" t="s">
        <v>320</v>
      </c>
    </row>
    <row r="105" spans="1:18" ht="24.75" thickBot="1" x14ac:dyDescent="0.3">
      <c r="A105" s="154" t="s">
        <v>169</v>
      </c>
      <c r="B105" s="100"/>
      <c r="C105" s="22">
        <f>C92+C95+C104</f>
        <v>1529</v>
      </c>
      <c r="D105" s="22">
        <f t="shared" ref="D105:O105" si="21">D92+D95+D104</f>
        <v>48.701000000000001</v>
      </c>
      <c r="E105" s="22">
        <f t="shared" si="21"/>
        <v>50.537999999999997</v>
      </c>
      <c r="F105" s="22">
        <f t="shared" si="21"/>
        <v>201.51599999999999</v>
      </c>
      <c r="G105" s="22">
        <f>G92+G95+G104</f>
        <v>1470.87</v>
      </c>
      <c r="H105" s="22">
        <f t="shared" si="21"/>
        <v>0.52580000000000005</v>
      </c>
      <c r="I105" s="22">
        <f t="shared" si="21"/>
        <v>47.827999999999989</v>
      </c>
      <c r="J105" s="22">
        <f t="shared" si="21"/>
        <v>203.89</v>
      </c>
      <c r="K105" s="22">
        <f t="shared" si="21"/>
        <v>5.5190000000000001</v>
      </c>
      <c r="L105" s="22">
        <f t="shared" si="21"/>
        <v>776.55199999999991</v>
      </c>
      <c r="M105" s="22">
        <f t="shared" si="21"/>
        <v>873.16799999999989</v>
      </c>
      <c r="N105" s="22">
        <f t="shared" si="21"/>
        <v>191.51600000000002</v>
      </c>
      <c r="O105" s="22">
        <f t="shared" si="21"/>
        <v>12.516</v>
      </c>
      <c r="P105" s="210"/>
      <c r="Q105" s="108">
        <f>G105/2350</f>
        <v>0.62590212765957443</v>
      </c>
      <c r="R105" s="131" t="s">
        <v>321</v>
      </c>
    </row>
    <row r="106" spans="1:18" x14ac:dyDescent="0.25">
      <c r="A106" s="38"/>
      <c r="B106" s="49"/>
      <c r="C106" s="87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84"/>
      <c r="P106" s="199"/>
    </row>
    <row r="107" spans="1:18" ht="16.5" thickBot="1" x14ac:dyDescent="0.3">
      <c r="A107" s="75" t="s">
        <v>4</v>
      </c>
      <c r="B107" s="97"/>
      <c r="C107" s="80"/>
      <c r="N107" s="128"/>
      <c r="O107" s="128"/>
      <c r="P107" s="200"/>
    </row>
    <row r="108" spans="1:18" ht="15.75" customHeight="1" x14ac:dyDescent="0.25">
      <c r="A108" s="7" t="s">
        <v>148</v>
      </c>
      <c r="B108" s="82"/>
      <c r="C108" s="41" t="s">
        <v>149</v>
      </c>
      <c r="D108" s="251" t="s">
        <v>150</v>
      </c>
      <c r="E108" s="252"/>
      <c r="F108" s="253"/>
      <c r="G108" s="24" t="s">
        <v>151</v>
      </c>
      <c r="H108" s="264" t="s">
        <v>152</v>
      </c>
      <c r="I108" s="261" t="s">
        <v>153</v>
      </c>
      <c r="J108" s="267" t="s">
        <v>154</v>
      </c>
      <c r="K108" s="261" t="s">
        <v>155</v>
      </c>
      <c r="L108" s="267" t="s">
        <v>156</v>
      </c>
      <c r="M108" s="261" t="s">
        <v>157</v>
      </c>
      <c r="N108" s="264" t="s">
        <v>158</v>
      </c>
      <c r="O108" s="261" t="s">
        <v>159</v>
      </c>
      <c r="P108" s="208" t="s">
        <v>170</v>
      </c>
    </row>
    <row r="109" spans="1:18" ht="16.5" thickBot="1" x14ac:dyDescent="0.3">
      <c r="A109" s="18" t="s">
        <v>160</v>
      </c>
      <c r="B109" s="9"/>
      <c r="C109" s="42" t="s">
        <v>161</v>
      </c>
      <c r="D109" s="254"/>
      <c r="E109" s="255"/>
      <c r="F109" s="256"/>
      <c r="G109" s="20" t="s">
        <v>173</v>
      </c>
      <c r="H109" s="265"/>
      <c r="I109" s="262"/>
      <c r="J109" s="268"/>
      <c r="K109" s="262"/>
      <c r="L109" s="268"/>
      <c r="M109" s="262"/>
      <c r="N109" s="265"/>
      <c r="O109" s="262"/>
      <c r="P109" s="191" t="s">
        <v>171</v>
      </c>
    </row>
    <row r="110" spans="1:18" ht="16.5" thickBot="1" x14ac:dyDescent="0.3">
      <c r="A110" s="18"/>
      <c r="B110" s="9"/>
      <c r="C110" s="42"/>
      <c r="D110" s="24" t="s">
        <v>162</v>
      </c>
      <c r="E110" s="24" t="s">
        <v>163</v>
      </c>
      <c r="F110" s="117" t="s">
        <v>164</v>
      </c>
      <c r="G110" s="24" t="s">
        <v>165</v>
      </c>
      <c r="H110" s="266"/>
      <c r="I110" s="263"/>
      <c r="J110" s="269"/>
      <c r="K110" s="263"/>
      <c r="L110" s="269"/>
      <c r="M110" s="263"/>
      <c r="N110" s="266"/>
      <c r="O110" s="263"/>
      <c r="P110" s="191"/>
    </row>
    <row r="111" spans="1:18" x14ac:dyDescent="0.25">
      <c r="A111" s="7"/>
      <c r="B111" s="16" t="s">
        <v>5</v>
      </c>
      <c r="C111" s="41"/>
      <c r="D111" s="117"/>
      <c r="E111" s="24"/>
      <c r="F111" s="117"/>
      <c r="G111" s="24"/>
      <c r="H111" s="117"/>
      <c r="I111" s="24"/>
      <c r="J111" s="117"/>
      <c r="K111" s="24"/>
      <c r="L111" s="117"/>
      <c r="M111" s="24"/>
      <c r="N111" s="117"/>
      <c r="O111" s="24"/>
      <c r="P111" s="208"/>
    </row>
    <row r="112" spans="1:18" x14ac:dyDescent="0.25">
      <c r="A112" s="18" t="s">
        <v>91</v>
      </c>
      <c r="B112" s="49"/>
      <c r="C112" s="42" t="s">
        <v>92</v>
      </c>
      <c r="D112" s="11">
        <v>2.33</v>
      </c>
      <c r="E112" s="20">
        <v>8.1199999999999992</v>
      </c>
      <c r="F112" s="11">
        <v>15.549999999999997</v>
      </c>
      <c r="G112" s="20">
        <v>144.59999999999997</v>
      </c>
      <c r="H112" s="11">
        <v>3.2999999999999988E-2</v>
      </c>
      <c r="I112" s="20">
        <v>0</v>
      </c>
      <c r="J112" s="11">
        <v>40</v>
      </c>
      <c r="K112" s="20">
        <v>0.62</v>
      </c>
      <c r="L112" s="11">
        <v>8.1</v>
      </c>
      <c r="M112" s="20">
        <v>22.5</v>
      </c>
      <c r="N112" s="11">
        <v>3.9</v>
      </c>
      <c r="O112" s="20">
        <v>0.38</v>
      </c>
      <c r="P112" s="191" t="s">
        <v>186</v>
      </c>
    </row>
    <row r="113" spans="1:23" x14ac:dyDescent="0.25">
      <c r="A113" s="18" t="s">
        <v>17</v>
      </c>
      <c r="B113" s="49"/>
      <c r="C113" s="42">
        <v>150</v>
      </c>
      <c r="D113" s="11">
        <v>12.1</v>
      </c>
      <c r="E113" s="20">
        <v>13.05</v>
      </c>
      <c r="F113" s="11">
        <v>7.6379310344827598</v>
      </c>
      <c r="G113" s="20">
        <v>187.6</v>
      </c>
      <c r="H113" s="11">
        <v>0.10344827586206896</v>
      </c>
      <c r="I113" s="20">
        <v>0.25862068965517243</v>
      </c>
      <c r="J113" s="11">
        <v>324.56896551724139</v>
      </c>
      <c r="K113" s="20">
        <v>0.75</v>
      </c>
      <c r="L113" s="11">
        <v>103.08620689655173</v>
      </c>
      <c r="M113" s="20">
        <v>225.77586206896552</v>
      </c>
      <c r="N113" s="11">
        <v>16.137931034482762</v>
      </c>
      <c r="O113" s="20">
        <v>2.6379310344827589</v>
      </c>
      <c r="P113" s="191" t="s">
        <v>237</v>
      </c>
    </row>
    <row r="114" spans="1:23" x14ac:dyDescent="0.25">
      <c r="A114" s="18" t="s">
        <v>46</v>
      </c>
      <c r="B114" s="9"/>
      <c r="C114" s="19" t="s">
        <v>185</v>
      </c>
      <c r="D114" s="11">
        <v>1.46</v>
      </c>
      <c r="E114" s="20">
        <v>1.0765</v>
      </c>
      <c r="F114" s="11">
        <v>11.959999999999999</v>
      </c>
      <c r="G114" s="20">
        <v>63.7</v>
      </c>
      <c r="H114" s="11">
        <v>1.7499999999999998E-2</v>
      </c>
      <c r="I114" s="20">
        <v>0.66999999999999993</v>
      </c>
      <c r="J114" s="11">
        <v>7.9999999999999982</v>
      </c>
      <c r="K114" s="20">
        <v>0</v>
      </c>
      <c r="L114" s="11">
        <v>63.015000000000001</v>
      </c>
      <c r="M114" s="20">
        <v>48.36</v>
      </c>
      <c r="N114" s="11">
        <v>12.2</v>
      </c>
      <c r="O114" s="20">
        <v>1.2999999999999996</v>
      </c>
      <c r="P114" s="191" t="s">
        <v>191</v>
      </c>
    </row>
    <row r="115" spans="1:23" x14ac:dyDescent="0.25">
      <c r="A115" s="18" t="s">
        <v>70</v>
      </c>
      <c r="B115" s="49"/>
      <c r="C115" s="42">
        <v>120</v>
      </c>
      <c r="D115" s="12">
        <v>0.48</v>
      </c>
      <c r="E115" s="20">
        <v>0.48</v>
      </c>
      <c r="F115" s="33">
        <v>11.759999999999998</v>
      </c>
      <c r="G115" s="12">
        <v>56.399999999999984</v>
      </c>
      <c r="H115" s="12">
        <v>3.599999999999999E-2</v>
      </c>
      <c r="I115" s="20">
        <v>11.999999999999996</v>
      </c>
      <c r="J115" s="11">
        <v>0</v>
      </c>
      <c r="K115" s="20">
        <v>0.24</v>
      </c>
      <c r="L115" s="11">
        <v>19.2</v>
      </c>
      <c r="M115" s="20">
        <v>13.2</v>
      </c>
      <c r="N115" s="20">
        <v>10.799999999999999</v>
      </c>
      <c r="O115" s="11">
        <v>2.6399999999999997</v>
      </c>
      <c r="P115" s="176" t="s">
        <v>189</v>
      </c>
    </row>
    <row r="116" spans="1:23" ht="16.5" thickBot="1" x14ac:dyDescent="0.3">
      <c r="A116" s="18" t="s">
        <v>37</v>
      </c>
      <c r="B116" s="9"/>
      <c r="C116" s="42">
        <v>30</v>
      </c>
      <c r="D116" s="12">
        <v>2.25</v>
      </c>
      <c r="E116" s="20">
        <v>0.87</v>
      </c>
      <c r="F116" s="33">
        <v>15.419999999999998</v>
      </c>
      <c r="G116" s="12">
        <v>78.599999999999994</v>
      </c>
      <c r="H116" s="12">
        <v>3.3000000000000002E-2</v>
      </c>
      <c r="I116" s="20">
        <v>0</v>
      </c>
      <c r="J116" s="11">
        <v>0</v>
      </c>
      <c r="K116" s="20">
        <v>0.51</v>
      </c>
      <c r="L116" s="11">
        <v>5.7</v>
      </c>
      <c r="M116" s="20">
        <v>19.5</v>
      </c>
      <c r="N116" s="20">
        <v>3.9</v>
      </c>
      <c r="O116" s="11">
        <v>0.36</v>
      </c>
      <c r="P116" s="176" t="s">
        <v>188</v>
      </c>
    </row>
    <row r="117" spans="1:23" ht="16.5" thickBot="1" x14ac:dyDescent="0.3">
      <c r="A117" s="119" t="s">
        <v>167</v>
      </c>
      <c r="B117" s="98"/>
      <c r="C117" s="58">
        <v>540</v>
      </c>
      <c r="D117" s="22">
        <f>SUM(D112:D116)</f>
        <v>18.62</v>
      </c>
      <c r="E117" s="22">
        <f t="shared" ref="E117:O117" si="22">SUM(E112:E116)</f>
        <v>23.596500000000002</v>
      </c>
      <c r="F117" s="22">
        <f t="shared" si="22"/>
        <v>62.327931034482759</v>
      </c>
      <c r="G117" s="22">
        <f>SUM(G112:G116)</f>
        <v>530.89999999999986</v>
      </c>
      <c r="H117" s="22">
        <f t="shared" si="22"/>
        <v>0.22294827586206892</v>
      </c>
      <c r="I117" s="22">
        <f t="shared" si="22"/>
        <v>12.928620689655169</v>
      </c>
      <c r="J117" s="22">
        <f t="shared" si="22"/>
        <v>372.56896551724139</v>
      </c>
      <c r="K117" s="22">
        <f t="shared" si="22"/>
        <v>2.12</v>
      </c>
      <c r="L117" s="22">
        <f t="shared" si="22"/>
        <v>199.1012068965517</v>
      </c>
      <c r="M117" s="22">
        <f t="shared" si="22"/>
        <v>329.33586206896553</v>
      </c>
      <c r="N117" s="22">
        <f t="shared" si="22"/>
        <v>46.937931034482752</v>
      </c>
      <c r="O117" s="22">
        <f t="shared" si="22"/>
        <v>7.3179310344827586</v>
      </c>
      <c r="P117" s="210"/>
    </row>
    <row r="118" spans="1:23" ht="31.5" x14ac:dyDescent="0.25">
      <c r="A118" s="18"/>
      <c r="B118" s="49" t="s">
        <v>168</v>
      </c>
      <c r="C118" s="43"/>
      <c r="D118" s="20"/>
      <c r="E118" s="20"/>
      <c r="F118" s="11"/>
      <c r="G118" s="20"/>
      <c r="H118" s="11"/>
      <c r="I118" s="20"/>
      <c r="J118" s="11"/>
      <c r="K118" s="20"/>
      <c r="L118" s="11"/>
      <c r="M118" s="20"/>
      <c r="N118" s="11"/>
      <c r="O118" s="20"/>
      <c r="P118" s="191"/>
    </row>
    <row r="119" spans="1:23" ht="16.5" thickBot="1" x14ac:dyDescent="0.3">
      <c r="A119" s="76" t="s">
        <v>34</v>
      </c>
      <c r="B119" s="9"/>
      <c r="C119" s="19">
        <v>180</v>
      </c>
      <c r="D119" s="11">
        <v>0.9</v>
      </c>
      <c r="E119" s="20">
        <v>0</v>
      </c>
      <c r="F119" s="11">
        <v>18.18</v>
      </c>
      <c r="G119" s="46">
        <v>76.319999999999993</v>
      </c>
      <c r="H119" s="47">
        <v>1.9799999999999998E-2</v>
      </c>
      <c r="I119" s="19">
        <v>3.5999999999999996</v>
      </c>
      <c r="J119" s="47">
        <v>0</v>
      </c>
      <c r="K119" s="19">
        <v>0.18000000000000002</v>
      </c>
      <c r="L119" s="47">
        <v>12.6</v>
      </c>
      <c r="M119" s="19">
        <v>12.6</v>
      </c>
      <c r="N119" s="19">
        <v>7.2</v>
      </c>
      <c r="O119" s="47">
        <v>2.52</v>
      </c>
      <c r="P119" s="176" t="s">
        <v>197</v>
      </c>
    </row>
    <row r="120" spans="1:23" s="69" customFormat="1" ht="16.5" thickBot="1" x14ac:dyDescent="0.3">
      <c r="A120" s="119" t="s">
        <v>167</v>
      </c>
      <c r="B120" s="99"/>
      <c r="C120" s="21">
        <v>180</v>
      </c>
      <c r="D120" s="22">
        <f t="shared" ref="D120:O120" si="23">SUM(D119:D119)</f>
        <v>0.9</v>
      </c>
      <c r="E120" s="40">
        <f t="shared" si="23"/>
        <v>0</v>
      </c>
      <c r="F120" s="40">
        <f t="shared" si="23"/>
        <v>18.18</v>
      </c>
      <c r="G120" s="36">
        <f t="shared" si="23"/>
        <v>76.319999999999993</v>
      </c>
      <c r="H120" s="22">
        <f t="shared" si="23"/>
        <v>1.9799999999999998E-2</v>
      </c>
      <c r="I120" s="36">
        <f t="shared" si="23"/>
        <v>3.5999999999999996</v>
      </c>
      <c r="J120" s="22">
        <f t="shared" si="23"/>
        <v>0</v>
      </c>
      <c r="K120" s="36">
        <f t="shared" si="23"/>
        <v>0.18000000000000002</v>
      </c>
      <c r="L120" s="22">
        <f t="shared" si="23"/>
        <v>12.6</v>
      </c>
      <c r="M120" s="36">
        <f t="shared" si="23"/>
        <v>12.6</v>
      </c>
      <c r="N120" s="22">
        <f t="shared" si="23"/>
        <v>7.2</v>
      </c>
      <c r="O120" s="36">
        <f t="shared" si="23"/>
        <v>2.52</v>
      </c>
      <c r="P120" s="195"/>
      <c r="Q120" s="108"/>
    </row>
    <row r="121" spans="1:23" s="69" customFormat="1" ht="24.75" thickBot="1" x14ac:dyDescent="0.3">
      <c r="A121" s="249" t="s">
        <v>367</v>
      </c>
      <c r="B121" s="250"/>
      <c r="C121" s="85">
        <f>C117+C120</f>
        <v>720</v>
      </c>
      <c r="D121" s="85">
        <f>D117+D120</f>
        <v>19.52</v>
      </c>
      <c r="E121" s="85">
        <f t="shared" ref="E121:O121" si="24">E117+E120</f>
        <v>23.596500000000002</v>
      </c>
      <c r="F121" s="85">
        <f t="shared" si="24"/>
        <v>80.507931034482766</v>
      </c>
      <c r="G121" s="85">
        <f>G117+G120</f>
        <v>607.2199999999998</v>
      </c>
      <c r="H121" s="85">
        <f t="shared" si="24"/>
        <v>0.24274827586206893</v>
      </c>
      <c r="I121" s="85">
        <f t="shared" si="24"/>
        <v>16.52862068965517</v>
      </c>
      <c r="J121" s="85">
        <f t="shared" si="24"/>
        <v>372.56896551724139</v>
      </c>
      <c r="K121" s="85">
        <f t="shared" si="24"/>
        <v>2.3000000000000003</v>
      </c>
      <c r="L121" s="85">
        <f t="shared" si="24"/>
        <v>211.7012068965517</v>
      </c>
      <c r="M121" s="85">
        <f t="shared" si="24"/>
        <v>341.93586206896555</v>
      </c>
      <c r="N121" s="85">
        <f t="shared" si="24"/>
        <v>54.137931034482754</v>
      </c>
      <c r="O121" s="85">
        <f t="shared" si="24"/>
        <v>9.8379310344827591</v>
      </c>
      <c r="P121" s="194"/>
      <c r="Q121" s="108">
        <f>G121/2350</f>
        <v>0.25839148936170203</v>
      </c>
      <c r="R121" s="131" t="s">
        <v>319</v>
      </c>
    </row>
    <row r="122" spans="1:23" x14ac:dyDescent="0.25">
      <c r="A122" s="7"/>
      <c r="B122" s="16" t="s">
        <v>12</v>
      </c>
      <c r="C122" s="59"/>
      <c r="D122" s="24"/>
      <c r="E122" s="118"/>
      <c r="F122" s="118"/>
      <c r="G122" s="118"/>
      <c r="H122" s="117"/>
      <c r="I122" s="24"/>
      <c r="J122" s="117"/>
      <c r="K122" s="24"/>
      <c r="L122" s="117"/>
      <c r="M122" s="24"/>
      <c r="N122" s="117"/>
      <c r="O122" s="116"/>
      <c r="P122" s="198"/>
    </row>
    <row r="123" spans="1:23" ht="31.5" x14ac:dyDescent="0.25">
      <c r="A123" s="18" t="s">
        <v>47</v>
      </c>
      <c r="B123" s="49"/>
      <c r="C123" s="43" t="s">
        <v>238</v>
      </c>
      <c r="D123" s="11">
        <v>0.8448</v>
      </c>
      <c r="E123" s="20">
        <v>3.6071999999999997</v>
      </c>
      <c r="F123" s="11">
        <v>4.9559999999999995</v>
      </c>
      <c r="G123" s="20">
        <v>55.68</v>
      </c>
      <c r="H123" s="11">
        <v>1.0200000000000001E-2</v>
      </c>
      <c r="I123" s="20">
        <v>3.9899999999999998</v>
      </c>
      <c r="J123" s="11"/>
      <c r="K123" s="20">
        <v>1.62</v>
      </c>
      <c r="L123" s="11">
        <v>21.278400000000001</v>
      </c>
      <c r="M123" s="20">
        <v>24.379200000000001</v>
      </c>
      <c r="N123" s="11">
        <v>12.417000000000002</v>
      </c>
      <c r="O123" s="20">
        <v>0.79440000000000022</v>
      </c>
      <c r="P123" s="213" t="s">
        <v>239</v>
      </c>
    </row>
    <row r="124" spans="1:23" ht="36.75" customHeight="1" x14ac:dyDescent="0.25">
      <c r="A124" s="18" t="s">
        <v>347</v>
      </c>
      <c r="B124" s="73"/>
      <c r="C124" s="43" t="s">
        <v>348</v>
      </c>
      <c r="D124" s="166">
        <v>4.0681699999999994</v>
      </c>
      <c r="E124" s="167">
        <v>7.5515299999999996</v>
      </c>
      <c r="F124" s="166">
        <v>13.577950000000003</v>
      </c>
      <c r="G124" s="167">
        <v>112.771</v>
      </c>
      <c r="H124" s="166">
        <v>0.11381000000000001</v>
      </c>
      <c r="I124" s="167">
        <v>9.6550000000000011</v>
      </c>
      <c r="J124" s="166">
        <v>2.1999999999999997</v>
      </c>
      <c r="K124" s="167">
        <v>1.0904</v>
      </c>
      <c r="L124" s="166">
        <v>26.7272</v>
      </c>
      <c r="M124" s="167">
        <v>85.022599999999997</v>
      </c>
      <c r="N124" s="166">
        <v>28.661999999999999</v>
      </c>
      <c r="O124" s="167">
        <v>1.1315999999999999</v>
      </c>
      <c r="P124" s="214" t="s">
        <v>240</v>
      </c>
    </row>
    <row r="125" spans="1:23" x14ac:dyDescent="0.25">
      <c r="A125" s="18" t="s">
        <v>18</v>
      </c>
      <c r="B125" s="73"/>
      <c r="C125" s="43" t="s">
        <v>241</v>
      </c>
      <c r="D125" s="11">
        <v>11.628</v>
      </c>
      <c r="E125" s="20">
        <v>7.3800000000000008</v>
      </c>
      <c r="F125" s="11">
        <v>14.255999999999998</v>
      </c>
      <c r="G125" s="20">
        <v>171</v>
      </c>
      <c r="H125" s="11">
        <v>7.1999999999999995E-2</v>
      </c>
      <c r="I125" s="20">
        <v>0.59399999999999997</v>
      </c>
      <c r="J125" s="11">
        <v>8.4599999999999973</v>
      </c>
      <c r="K125" s="20">
        <v>4.5179999999999998</v>
      </c>
      <c r="L125" s="11">
        <v>64.691999999999993</v>
      </c>
      <c r="M125" s="20">
        <v>166.91400000000002</v>
      </c>
      <c r="N125" s="11">
        <v>37.026000000000003</v>
      </c>
      <c r="O125" s="20">
        <v>1.3140000000000001</v>
      </c>
      <c r="P125" s="215" t="s">
        <v>242</v>
      </c>
    </row>
    <row r="126" spans="1:23" ht="31.5" x14ac:dyDescent="0.25">
      <c r="A126" s="18" t="s">
        <v>60</v>
      </c>
      <c r="B126" s="49"/>
      <c r="C126" s="19" t="s">
        <v>264</v>
      </c>
      <c r="D126" s="11">
        <v>5.6834520958083825</v>
      </c>
      <c r="E126" s="20">
        <v>2.8396586826347305</v>
      </c>
      <c r="F126" s="11">
        <v>31.958922155688626</v>
      </c>
      <c r="G126" s="20">
        <v>176.06047904191615</v>
      </c>
      <c r="H126" s="11">
        <v>5.6999999999999988E-2</v>
      </c>
      <c r="I126" s="20"/>
      <c r="J126" s="11"/>
      <c r="K126" s="20">
        <v>0.80543413173652689</v>
      </c>
      <c r="L126" s="11">
        <v>11.910062874251494</v>
      </c>
      <c r="M126" s="20">
        <v>38.065953592814367</v>
      </c>
      <c r="N126" s="11">
        <v>8.6189999999999998</v>
      </c>
      <c r="O126" s="20">
        <v>0.85798802395209584</v>
      </c>
      <c r="P126" s="205" t="s">
        <v>294</v>
      </c>
    </row>
    <row r="127" spans="1:23" x14ac:dyDescent="0.25">
      <c r="A127" s="18" t="s">
        <v>385</v>
      </c>
      <c r="B127" s="9"/>
      <c r="C127" s="19">
        <v>200</v>
      </c>
      <c r="D127" s="11">
        <v>0.16</v>
      </c>
      <c r="E127" s="20">
        <v>0.16</v>
      </c>
      <c r="F127" s="11">
        <v>27.880000000000003</v>
      </c>
      <c r="G127" s="20">
        <v>114.60000000000001</v>
      </c>
      <c r="H127" s="11">
        <v>1.2E-2</v>
      </c>
      <c r="I127" s="20">
        <v>0.9</v>
      </c>
      <c r="J127" s="11">
        <v>0</v>
      </c>
      <c r="K127" s="20">
        <v>0.08</v>
      </c>
      <c r="L127" s="11">
        <v>14.180000000000001</v>
      </c>
      <c r="M127" s="20">
        <v>4.4000000000000004</v>
      </c>
      <c r="N127" s="11">
        <v>5.1400000000000006</v>
      </c>
      <c r="O127" s="20">
        <v>0.95200000000000007</v>
      </c>
      <c r="P127" s="213" t="s">
        <v>243</v>
      </c>
    </row>
    <row r="128" spans="1:23" ht="33" customHeight="1" x14ac:dyDescent="0.25">
      <c r="A128" s="18" t="s">
        <v>13</v>
      </c>
      <c r="B128" s="9"/>
      <c r="C128" s="19">
        <v>50</v>
      </c>
      <c r="D128" s="11">
        <v>3.3</v>
      </c>
      <c r="E128" s="20">
        <v>0.6</v>
      </c>
      <c r="F128" s="11">
        <v>19.8</v>
      </c>
      <c r="G128" s="20">
        <v>99</v>
      </c>
      <c r="H128" s="11">
        <v>8.5000000000000006E-2</v>
      </c>
      <c r="I128" s="20">
        <v>0</v>
      </c>
      <c r="J128" s="11">
        <v>0</v>
      </c>
      <c r="K128" s="20">
        <v>0.7</v>
      </c>
      <c r="L128" s="11">
        <v>14.5</v>
      </c>
      <c r="M128" s="20">
        <v>75</v>
      </c>
      <c r="N128" s="11">
        <v>23.5</v>
      </c>
      <c r="O128" s="20">
        <v>1.95</v>
      </c>
      <c r="P128" s="191" t="s">
        <v>198</v>
      </c>
      <c r="W128" s="105"/>
    </row>
    <row r="129" spans="1:18" ht="40.5" customHeight="1" thickBot="1" x14ac:dyDescent="0.3">
      <c r="A129" s="18" t="s">
        <v>35</v>
      </c>
      <c r="B129" s="9"/>
      <c r="C129" s="19">
        <v>40</v>
      </c>
      <c r="D129" s="20">
        <v>3.04</v>
      </c>
      <c r="E129" s="162">
        <v>0.32000000000000006</v>
      </c>
      <c r="F129" s="11">
        <v>19.680000000000003</v>
      </c>
      <c r="G129" s="35">
        <v>94</v>
      </c>
      <c r="H129" s="19">
        <v>4.4000000000000004E-2</v>
      </c>
      <c r="I129" s="63">
        <v>0</v>
      </c>
      <c r="J129" s="19">
        <v>0</v>
      </c>
      <c r="K129" s="19">
        <v>0.44000000000000006</v>
      </c>
      <c r="L129" s="19">
        <v>8</v>
      </c>
      <c r="M129" s="19">
        <v>26</v>
      </c>
      <c r="N129" s="19">
        <v>5.6000000000000005</v>
      </c>
      <c r="O129" s="47">
        <v>0.44000000000000006</v>
      </c>
      <c r="P129" s="187" t="s">
        <v>188</v>
      </c>
    </row>
    <row r="130" spans="1:18" ht="24" customHeight="1" thickBot="1" x14ac:dyDescent="0.3">
      <c r="A130" s="270" t="s">
        <v>167</v>
      </c>
      <c r="B130" s="271"/>
      <c r="C130" s="21">
        <v>804</v>
      </c>
      <c r="D130" s="22">
        <f>SUM(D123:D129)</f>
        <v>28.724422095808386</v>
      </c>
      <c r="E130" s="22">
        <v>26.3</v>
      </c>
      <c r="F130" s="22">
        <f t="shared" ref="F130:O130" si="25">SUM(F123:F129)</f>
        <v>132.10887215568863</v>
      </c>
      <c r="G130" s="22">
        <f>SUM(G123:G129)</f>
        <v>823.11147904191614</v>
      </c>
      <c r="H130" s="22">
        <f t="shared" si="25"/>
        <v>0.39401000000000003</v>
      </c>
      <c r="I130" s="22">
        <f t="shared" si="25"/>
        <v>15.139000000000001</v>
      </c>
      <c r="J130" s="22">
        <f t="shared" si="25"/>
        <v>10.659999999999997</v>
      </c>
      <c r="K130" s="22">
        <f t="shared" si="25"/>
        <v>9.2538341317365251</v>
      </c>
      <c r="L130" s="22">
        <f t="shared" si="25"/>
        <v>161.28766287425148</v>
      </c>
      <c r="M130" s="22">
        <f t="shared" si="25"/>
        <v>419.78175359281437</v>
      </c>
      <c r="N130" s="22">
        <f t="shared" si="25"/>
        <v>120.964</v>
      </c>
      <c r="O130" s="22">
        <f t="shared" si="25"/>
        <v>7.4399880239520968</v>
      </c>
      <c r="P130" s="216"/>
      <c r="Q130" s="108">
        <f>G130/2350</f>
        <v>0.35026020384762391</v>
      </c>
      <c r="R130" s="134" t="s">
        <v>320</v>
      </c>
    </row>
    <row r="131" spans="1:18" ht="24.75" thickBot="1" x14ac:dyDescent="0.3">
      <c r="A131" s="50" t="s">
        <v>169</v>
      </c>
      <c r="B131" s="100"/>
      <c r="C131" s="51">
        <f>C117+C120+C130</f>
        <v>1524</v>
      </c>
      <c r="D131" s="51">
        <f>D117+D120+D130</f>
        <v>48.244422095808389</v>
      </c>
      <c r="E131" s="51">
        <f t="shared" ref="E131:O131" si="26">E117+E120+E130</f>
        <v>49.896500000000003</v>
      </c>
      <c r="F131" s="51">
        <f t="shared" si="26"/>
        <v>212.6168031901714</v>
      </c>
      <c r="G131" s="51">
        <f>G117+G120+G130</f>
        <v>1430.3314790419158</v>
      </c>
      <c r="H131" s="51">
        <f t="shared" si="26"/>
        <v>0.6367582758620689</v>
      </c>
      <c r="I131" s="51">
        <f t="shared" si="26"/>
        <v>31.667620689655173</v>
      </c>
      <c r="J131" s="51">
        <f t="shared" si="26"/>
        <v>383.22896551724136</v>
      </c>
      <c r="K131" s="51">
        <f t="shared" si="26"/>
        <v>11.553834131736526</v>
      </c>
      <c r="L131" s="51">
        <f t="shared" si="26"/>
        <v>372.98886977080315</v>
      </c>
      <c r="M131" s="51">
        <f t="shared" si="26"/>
        <v>761.71761566177997</v>
      </c>
      <c r="N131" s="51">
        <f t="shared" si="26"/>
        <v>175.10193103448276</v>
      </c>
      <c r="O131" s="51">
        <f t="shared" si="26"/>
        <v>17.277919058434854</v>
      </c>
      <c r="P131" s="210"/>
      <c r="Q131" s="108">
        <f>G131/2350</f>
        <v>0.60865169320932588</v>
      </c>
      <c r="R131" s="131" t="s">
        <v>321</v>
      </c>
    </row>
    <row r="132" spans="1:18" x14ac:dyDescent="0.25">
      <c r="A132" s="74"/>
      <c r="B132" s="49"/>
      <c r="C132" s="88"/>
      <c r="D132" s="88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199"/>
    </row>
    <row r="133" spans="1:18" ht="81.75" customHeight="1" x14ac:dyDescent="0.25">
      <c r="A133" s="74"/>
      <c r="B133" s="4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217"/>
    </row>
    <row r="134" spans="1:18" ht="16.5" thickBot="1" x14ac:dyDescent="0.3">
      <c r="A134" s="38" t="s">
        <v>172</v>
      </c>
      <c r="B134" s="49"/>
      <c r="C134" s="257"/>
      <c r="D134" s="257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217"/>
    </row>
    <row r="135" spans="1:18" ht="15.75" customHeight="1" x14ac:dyDescent="0.25">
      <c r="A135" s="7" t="s">
        <v>148</v>
      </c>
      <c r="B135" s="82"/>
      <c r="C135" s="41" t="s">
        <v>149</v>
      </c>
      <c r="D135" s="251" t="s">
        <v>150</v>
      </c>
      <c r="E135" s="252"/>
      <c r="F135" s="253"/>
      <c r="G135" s="24" t="s">
        <v>151</v>
      </c>
      <c r="H135" s="264" t="s">
        <v>152</v>
      </c>
      <c r="I135" s="261" t="s">
        <v>153</v>
      </c>
      <c r="J135" s="267" t="s">
        <v>154</v>
      </c>
      <c r="K135" s="261" t="s">
        <v>155</v>
      </c>
      <c r="L135" s="267" t="s">
        <v>156</v>
      </c>
      <c r="M135" s="261" t="s">
        <v>157</v>
      </c>
      <c r="N135" s="258" t="s">
        <v>158</v>
      </c>
      <c r="O135" s="258" t="s">
        <v>159</v>
      </c>
      <c r="P135" s="194" t="s">
        <v>170</v>
      </c>
    </row>
    <row r="136" spans="1:18" ht="16.5" thickBot="1" x14ac:dyDescent="0.3">
      <c r="A136" s="18" t="s">
        <v>160</v>
      </c>
      <c r="B136" s="9"/>
      <c r="C136" s="42" t="s">
        <v>161</v>
      </c>
      <c r="D136" s="254"/>
      <c r="E136" s="255"/>
      <c r="F136" s="256"/>
      <c r="G136" s="20" t="s">
        <v>173</v>
      </c>
      <c r="H136" s="265"/>
      <c r="I136" s="262"/>
      <c r="J136" s="268"/>
      <c r="K136" s="262"/>
      <c r="L136" s="268"/>
      <c r="M136" s="262"/>
      <c r="N136" s="259"/>
      <c r="O136" s="259"/>
      <c r="P136" s="176" t="s">
        <v>171</v>
      </c>
    </row>
    <row r="137" spans="1:18" ht="16.5" thickBot="1" x14ac:dyDescent="0.3">
      <c r="A137" s="13"/>
      <c r="B137" s="93"/>
      <c r="C137" s="57"/>
      <c r="D137" s="14" t="s">
        <v>162</v>
      </c>
      <c r="E137" s="14" t="s">
        <v>163</v>
      </c>
      <c r="F137" s="52" t="s">
        <v>164</v>
      </c>
      <c r="G137" s="14" t="s">
        <v>165</v>
      </c>
      <c r="H137" s="266"/>
      <c r="I137" s="263"/>
      <c r="J137" s="269"/>
      <c r="K137" s="263"/>
      <c r="L137" s="269"/>
      <c r="M137" s="263"/>
      <c r="N137" s="260"/>
      <c r="O137" s="260"/>
      <c r="P137" s="187"/>
    </row>
    <row r="138" spans="1:18" x14ac:dyDescent="0.25">
      <c r="A138" s="18"/>
      <c r="B138" s="49" t="s">
        <v>5</v>
      </c>
      <c r="C138" s="42"/>
      <c r="D138" s="11"/>
      <c r="E138" s="24"/>
      <c r="F138" s="11"/>
      <c r="G138" s="24"/>
      <c r="H138" s="117"/>
      <c r="I138" s="24"/>
      <c r="J138" s="11"/>
      <c r="K138" s="24"/>
      <c r="L138" s="11"/>
      <c r="M138" s="24"/>
      <c r="N138" s="24"/>
      <c r="O138" s="11"/>
      <c r="P138" s="176"/>
    </row>
    <row r="139" spans="1:18" x14ac:dyDescent="0.25">
      <c r="A139" s="18" t="s">
        <v>91</v>
      </c>
      <c r="B139" s="49"/>
      <c r="C139" s="42" t="s">
        <v>92</v>
      </c>
      <c r="D139" s="11">
        <v>2.33</v>
      </c>
      <c r="E139" s="20">
        <v>8.1199999999999992</v>
      </c>
      <c r="F139" s="11">
        <v>15.549999999999997</v>
      </c>
      <c r="G139" s="20">
        <v>144.59999999999997</v>
      </c>
      <c r="H139" s="11">
        <v>3.2999999999999988E-2</v>
      </c>
      <c r="I139" s="20">
        <v>0</v>
      </c>
      <c r="J139" s="11">
        <v>40</v>
      </c>
      <c r="K139" s="20">
        <v>0.62</v>
      </c>
      <c r="L139" s="11">
        <v>8.1</v>
      </c>
      <c r="M139" s="20">
        <v>22.5</v>
      </c>
      <c r="N139" s="20">
        <v>3.9</v>
      </c>
      <c r="O139" s="11">
        <v>0.38</v>
      </c>
      <c r="P139" s="176" t="s">
        <v>186</v>
      </c>
    </row>
    <row r="140" spans="1:18" x14ac:dyDescent="0.25">
      <c r="A140" s="18" t="s">
        <v>73</v>
      </c>
      <c r="B140" s="49"/>
      <c r="C140" s="42">
        <v>150</v>
      </c>
      <c r="D140" s="11">
        <v>4.1100000000000003</v>
      </c>
      <c r="E140" s="20">
        <v>5.99</v>
      </c>
      <c r="F140" s="11">
        <v>26.59</v>
      </c>
      <c r="G140" s="20">
        <v>161</v>
      </c>
      <c r="H140" s="11">
        <v>6.7500000000000004E-2</v>
      </c>
      <c r="I140" s="20">
        <v>0.72</v>
      </c>
      <c r="J140" s="11">
        <v>11.099999999999998</v>
      </c>
      <c r="K140" s="20">
        <v>0.21750000000000003</v>
      </c>
      <c r="L140" s="11">
        <v>102.05249999999999</v>
      </c>
      <c r="M140" s="20">
        <v>112.95750000000001</v>
      </c>
      <c r="N140" s="20">
        <v>23.7075</v>
      </c>
      <c r="O140" s="11">
        <v>1.2450000000000001</v>
      </c>
      <c r="P140" s="176" t="s">
        <v>244</v>
      </c>
    </row>
    <row r="141" spans="1:18" x14ac:dyDescent="0.25">
      <c r="A141" s="18" t="s">
        <v>80</v>
      </c>
      <c r="B141" s="49"/>
      <c r="C141" s="42" t="s">
        <v>216</v>
      </c>
      <c r="D141" s="11">
        <v>2.4249999999999998</v>
      </c>
      <c r="E141" s="20">
        <v>0.95</v>
      </c>
      <c r="F141" s="11">
        <v>11.6</v>
      </c>
      <c r="G141" s="20">
        <v>99.14</v>
      </c>
      <c r="H141" s="11">
        <v>4.859999999999999E-2</v>
      </c>
      <c r="I141" s="20">
        <v>0</v>
      </c>
      <c r="J141" s="11">
        <v>29.134999999999998</v>
      </c>
      <c r="K141" s="20">
        <v>0.72500000000000009</v>
      </c>
      <c r="L141" s="11">
        <v>11.01135</v>
      </c>
      <c r="M141" s="20">
        <v>29.904000000000003</v>
      </c>
      <c r="N141" s="20">
        <v>8.5887000000000011</v>
      </c>
      <c r="O141" s="11">
        <v>0.50050000000000006</v>
      </c>
      <c r="P141" s="176" t="s">
        <v>217</v>
      </c>
    </row>
    <row r="142" spans="1:18" x14ac:dyDescent="0.25">
      <c r="A142" s="18" t="s">
        <v>21</v>
      </c>
      <c r="B142" s="49"/>
      <c r="C142" s="42">
        <v>200</v>
      </c>
      <c r="D142" s="11">
        <v>4.0780000000000003</v>
      </c>
      <c r="E142" s="20">
        <v>3.81</v>
      </c>
      <c r="F142" s="11">
        <v>7.597999999999999</v>
      </c>
      <c r="G142" s="20">
        <v>78.599999999999994</v>
      </c>
      <c r="H142" s="11">
        <v>5.5999999999999994E-2</v>
      </c>
      <c r="I142" s="20">
        <v>1.5879999999999999</v>
      </c>
      <c r="J142" s="11">
        <v>24.4</v>
      </c>
      <c r="K142" s="20">
        <v>0</v>
      </c>
      <c r="L142" s="11">
        <v>151.91999999999999</v>
      </c>
      <c r="M142" s="20">
        <v>124.55999999999999</v>
      </c>
      <c r="N142" s="20">
        <v>21.34</v>
      </c>
      <c r="O142" s="11">
        <v>0.44799999999999995</v>
      </c>
      <c r="P142" s="176" t="s">
        <v>202</v>
      </c>
    </row>
    <row r="143" spans="1:18" x14ac:dyDescent="0.25">
      <c r="A143" s="18" t="s">
        <v>70</v>
      </c>
      <c r="B143" s="49"/>
      <c r="C143" s="42">
        <v>120</v>
      </c>
      <c r="D143" s="12">
        <v>0.48</v>
      </c>
      <c r="E143" s="20">
        <v>0.48</v>
      </c>
      <c r="F143" s="33">
        <v>11.759999999999998</v>
      </c>
      <c r="G143" s="12">
        <v>56.399999999999984</v>
      </c>
      <c r="H143" s="12">
        <v>3.599999999999999E-2</v>
      </c>
      <c r="I143" s="20">
        <v>11.999999999999996</v>
      </c>
      <c r="J143" s="11">
        <v>0</v>
      </c>
      <c r="K143" s="20">
        <v>0.24</v>
      </c>
      <c r="L143" s="11">
        <v>19.2</v>
      </c>
      <c r="M143" s="20">
        <v>13.2</v>
      </c>
      <c r="N143" s="20">
        <v>10.799999999999999</v>
      </c>
      <c r="O143" s="11">
        <v>2.6399999999999997</v>
      </c>
      <c r="P143" s="176" t="s">
        <v>189</v>
      </c>
    </row>
    <row r="144" spans="1:18" ht="16.5" thickBot="1" x14ac:dyDescent="0.3">
      <c r="A144" s="18" t="s">
        <v>37</v>
      </c>
      <c r="B144" s="49"/>
      <c r="C144" s="42">
        <v>30</v>
      </c>
      <c r="D144" s="12">
        <v>2.25</v>
      </c>
      <c r="E144" s="20">
        <v>0.87</v>
      </c>
      <c r="F144" s="33">
        <v>15.419999999999998</v>
      </c>
      <c r="G144" s="12">
        <v>78.599999999999994</v>
      </c>
      <c r="H144" s="12">
        <v>3.3000000000000002E-2</v>
      </c>
      <c r="I144" s="20">
        <v>0</v>
      </c>
      <c r="J144" s="11">
        <v>0</v>
      </c>
      <c r="K144" s="20">
        <v>0.51</v>
      </c>
      <c r="L144" s="11">
        <v>5.7</v>
      </c>
      <c r="M144" s="20">
        <v>19.5</v>
      </c>
      <c r="N144" s="20">
        <v>3.9</v>
      </c>
      <c r="O144" s="11">
        <v>0.36</v>
      </c>
      <c r="P144" s="176" t="s">
        <v>188</v>
      </c>
    </row>
    <row r="145" spans="1:18" ht="16.5" thickBot="1" x14ac:dyDescent="0.3">
      <c r="A145" s="119" t="s">
        <v>167</v>
      </c>
      <c r="B145" s="98"/>
      <c r="C145" s="58">
        <v>590</v>
      </c>
      <c r="D145" s="22">
        <f>SUM(D139:D144)</f>
        <v>15.673000000000002</v>
      </c>
      <c r="E145" s="22">
        <f t="shared" ref="E145:O145" si="27">SUM(E139:E144)</f>
        <v>20.22</v>
      </c>
      <c r="F145" s="22">
        <f t="shared" si="27"/>
        <v>88.518000000000001</v>
      </c>
      <c r="G145" s="22">
        <f>SUM(G139:G144)</f>
        <v>618.33999999999992</v>
      </c>
      <c r="H145" s="22">
        <f t="shared" si="27"/>
        <v>0.27410000000000001</v>
      </c>
      <c r="I145" s="22">
        <f t="shared" si="27"/>
        <v>14.307999999999996</v>
      </c>
      <c r="J145" s="22">
        <f t="shared" si="27"/>
        <v>104.63499999999999</v>
      </c>
      <c r="K145" s="22">
        <f t="shared" si="27"/>
        <v>2.3125</v>
      </c>
      <c r="L145" s="22">
        <f t="shared" si="27"/>
        <v>297.98384999999996</v>
      </c>
      <c r="M145" s="22">
        <f t="shared" si="27"/>
        <v>322.62149999999997</v>
      </c>
      <c r="N145" s="22">
        <f t="shared" si="27"/>
        <v>72.236199999999997</v>
      </c>
      <c r="O145" s="22">
        <f t="shared" si="27"/>
        <v>5.5735000000000001</v>
      </c>
      <c r="P145" s="195"/>
    </row>
    <row r="146" spans="1:18" ht="31.5" x14ac:dyDescent="0.25">
      <c r="A146" s="7"/>
      <c r="B146" s="16" t="s">
        <v>168</v>
      </c>
      <c r="C146" s="59"/>
      <c r="D146" s="24"/>
      <c r="E146" s="118"/>
      <c r="F146" s="24"/>
      <c r="G146" s="118"/>
      <c r="H146" s="117"/>
      <c r="I146" s="24"/>
      <c r="J146" s="117"/>
      <c r="K146" s="24"/>
      <c r="L146" s="117"/>
      <c r="M146" s="24"/>
      <c r="N146" s="24"/>
      <c r="O146" s="117"/>
      <c r="P146" s="194"/>
    </row>
    <row r="147" spans="1:18" ht="16.5" thickBot="1" x14ac:dyDescent="0.3">
      <c r="A147" s="18" t="s">
        <v>328</v>
      </c>
      <c r="B147" s="49"/>
      <c r="C147" s="43" t="s">
        <v>230</v>
      </c>
      <c r="D147" s="11">
        <v>5.8</v>
      </c>
      <c r="E147" s="20">
        <v>5</v>
      </c>
      <c r="F147" s="11">
        <v>8.4</v>
      </c>
      <c r="G147" s="20">
        <v>102</v>
      </c>
      <c r="H147" s="11">
        <v>0.04</v>
      </c>
      <c r="I147" s="20">
        <v>0.6</v>
      </c>
      <c r="J147" s="11">
        <v>28</v>
      </c>
      <c r="K147" s="20"/>
      <c r="L147" s="11">
        <v>248</v>
      </c>
      <c r="M147" s="20">
        <v>184</v>
      </c>
      <c r="N147" s="12">
        <v>28</v>
      </c>
      <c r="O147" s="20">
        <v>0.2</v>
      </c>
      <c r="P147" s="191" t="s">
        <v>233</v>
      </c>
    </row>
    <row r="148" spans="1:18" ht="16.5" thickBot="1" x14ac:dyDescent="0.3">
      <c r="A148" s="119" t="s">
        <v>167</v>
      </c>
      <c r="B148" s="98"/>
      <c r="C148" s="102" t="str">
        <f>C147</f>
        <v>200</v>
      </c>
      <c r="D148" s="102">
        <f t="shared" ref="D148:O148" si="28">D147</f>
        <v>5.8</v>
      </c>
      <c r="E148" s="102">
        <f t="shared" si="28"/>
        <v>5</v>
      </c>
      <c r="F148" s="102">
        <f t="shared" si="28"/>
        <v>8.4</v>
      </c>
      <c r="G148" s="115">
        <f t="shared" si="28"/>
        <v>102</v>
      </c>
      <c r="H148" s="102">
        <f t="shared" si="28"/>
        <v>0.04</v>
      </c>
      <c r="I148" s="102">
        <f t="shared" si="28"/>
        <v>0.6</v>
      </c>
      <c r="J148" s="102">
        <f t="shared" si="28"/>
        <v>28</v>
      </c>
      <c r="K148" s="102">
        <f t="shared" si="28"/>
        <v>0</v>
      </c>
      <c r="L148" s="102">
        <f t="shared" si="28"/>
        <v>248</v>
      </c>
      <c r="M148" s="102">
        <f t="shared" si="28"/>
        <v>184</v>
      </c>
      <c r="N148" s="102">
        <f t="shared" si="28"/>
        <v>28</v>
      </c>
      <c r="O148" s="102">
        <f t="shared" si="28"/>
        <v>0.2</v>
      </c>
      <c r="P148" s="195"/>
    </row>
    <row r="149" spans="1:18" ht="24.75" customHeight="1" thickBot="1" x14ac:dyDescent="0.3">
      <c r="A149" s="249" t="s">
        <v>367</v>
      </c>
      <c r="B149" s="250"/>
      <c r="C149" s="85">
        <f>C145+C148</f>
        <v>790</v>
      </c>
      <c r="D149" s="85">
        <f t="shared" ref="D149:P149" si="29">D145+D148</f>
        <v>21.473000000000003</v>
      </c>
      <c r="E149" s="85">
        <f t="shared" si="29"/>
        <v>25.22</v>
      </c>
      <c r="F149" s="85">
        <f t="shared" si="29"/>
        <v>96.918000000000006</v>
      </c>
      <c r="G149" s="22">
        <f>G145+G148</f>
        <v>720.33999999999992</v>
      </c>
      <c r="H149" s="22">
        <f t="shared" si="29"/>
        <v>0.31409999999999999</v>
      </c>
      <c r="I149" s="22">
        <f t="shared" si="29"/>
        <v>14.907999999999996</v>
      </c>
      <c r="J149" s="22">
        <f t="shared" si="29"/>
        <v>132.63499999999999</v>
      </c>
      <c r="K149" s="22">
        <f t="shared" si="29"/>
        <v>2.3125</v>
      </c>
      <c r="L149" s="22">
        <f t="shared" si="29"/>
        <v>545.98384999999996</v>
      </c>
      <c r="M149" s="22">
        <f t="shared" si="29"/>
        <v>506.62149999999997</v>
      </c>
      <c r="N149" s="22">
        <f t="shared" si="29"/>
        <v>100.2362</v>
      </c>
      <c r="O149" s="22">
        <f t="shared" si="29"/>
        <v>5.7735000000000003</v>
      </c>
      <c r="P149" s="218">
        <f t="shared" si="29"/>
        <v>0</v>
      </c>
      <c r="Q149" s="108">
        <f>G149/2350</f>
        <v>0.30652765957446804</v>
      </c>
      <c r="R149" s="131" t="s">
        <v>319</v>
      </c>
    </row>
    <row r="150" spans="1:18" x14ac:dyDescent="0.25">
      <c r="A150" s="7"/>
      <c r="B150" s="16" t="s">
        <v>12</v>
      </c>
      <c r="C150" s="59"/>
      <c r="D150" s="117"/>
      <c r="E150" s="24"/>
      <c r="F150" s="117"/>
      <c r="G150" s="20"/>
      <c r="H150" s="11"/>
      <c r="I150" s="20"/>
      <c r="J150" s="11"/>
      <c r="K150" s="20"/>
      <c r="L150" s="11"/>
      <c r="M150" s="20"/>
      <c r="N150" s="20"/>
      <c r="O150" s="11"/>
      <c r="P150" s="205"/>
    </row>
    <row r="151" spans="1:18" x14ac:dyDescent="0.25">
      <c r="A151" s="18" t="s">
        <v>51</v>
      </c>
      <c r="B151" s="49"/>
      <c r="C151" s="43">
        <v>60</v>
      </c>
      <c r="D151" s="11">
        <v>0.66</v>
      </c>
      <c r="E151" s="20">
        <v>0.12</v>
      </c>
      <c r="F151" s="11">
        <v>2.2799999999999998</v>
      </c>
      <c r="G151" s="20">
        <v>14.4</v>
      </c>
      <c r="H151" s="11">
        <v>3.5999999999999997E-2</v>
      </c>
      <c r="I151" s="20">
        <v>14.999999999999998</v>
      </c>
      <c r="J151" s="11">
        <v>0</v>
      </c>
      <c r="K151" s="20">
        <v>0.42</v>
      </c>
      <c r="L151" s="11">
        <v>8.4</v>
      </c>
      <c r="M151" s="20">
        <v>15.6</v>
      </c>
      <c r="N151" s="20">
        <v>12</v>
      </c>
      <c r="O151" s="11">
        <v>0.54</v>
      </c>
      <c r="P151" s="205" t="s">
        <v>194</v>
      </c>
    </row>
    <row r="152" spans="1:18" ht="31.5" x14ac:dyDescent="0.25">
      <c r="A152" s="18" t="s">
        <v>350</v>
      </c>
      <c r="B152" s="49"/>
      <c r="C152" s="43" t="s">
        <v>235</v>
      </c>
      <c r="D152" s="166">
        <v>1.53</v>
      </c>
      <c r="E152" s="167">
        <v>5.49</v>
      </c>
      <c r="F152" s="166">
        <v>7.6780000000000017</v>
      </c>
      <c r="G152" s="167">
        <v>92.4</v>
      </c>
      <c r="H152" s="166">
        <v>6.0999999999999999E-2</v>
      </c>
      <c r="I152" s="167">
        <v>8.34</v>
      </c>
      <c r="J152" s="166">
        <v>10</v>
      </c>
      <c r="K152" s="167">
        <v>1.8900000000000003</v>
      </c>
      <c r="L152" s="166">
        <v>36.680000000000007</v>
      </c>
      <c r="M152" s="167">
        <v>45.52</v>
      </c>
      <c r="N152" s="167">
        <v>17.5</v>
      </c>
      <c r="O152" s="166">
        <v>0.64000000000000012</v>
      </c>
      <c r="P152" s="206" t="s">
        <v>245</v>
      </c>
    </row>
    <row r="153" spans="1:18" x14ac:dyDescent="0.25">
      <c r="A153" s="18" t="s">
        <v>349</v>
      </c>
      <c r="B153" s="49"/>
      <c r="C153" s="43" t="s">
        <v>246</v>
      </c>
      <c r="D153" s="11">
        <v>16.52</v>
      </c>
      <c r="E153" s="20">
        <v>19.8</v>
      </c>
      <c r="F153" s="11">
        <v>52.8</v>
      </c>
      <c r="G153" s="20">
        <v>443.33</v>
      </c>
      <c r="H153" s="11">
        <v>0.18333333333333332</v>
      </c>
      <c r="I153" s="20">
        <v>8.1666666666666661</v>
      </c>
      <c r="J153" s="11">
        <v>35</v>
      </c>
      <c r="K153" s="20">
        <v>0.68333333333333335</v>
      </c>
      <c r="L153" s="11">
        <v>45.116666666666667</v>
      </c>
      <c r="M153" s="20">
        <v>236.66666666666666</v>
      </c>
      <c r="N153" s="20">
        <v>67.416666666666657</v>
      </c>
      <c r="O153" s="11">
        <v>2.3333333333333326</v>
      </c>
      <c r="P153" s="205" t="s">
        <v>247</v>
      </c>
    </row>
    <row r="154" spans="1:18" x14ac:dyDescent="0.25">
      <c r="A154" s="76" t="s">
        <v>34</v>
      </c>
      <c r="B154" s="9"/>
      <c r="C154" s="19">
        <v>180</v>
      </c>
      <c r="D154" s="11">
        <v>0.9</v>
      </c>
      <c r="E154" s="20">
        <v>0</v>
      </c>
      <c r="F154" s="11">
        <v>18.18</v>
      </c>
      <c r="G154" s="46">
        <v>76.319999999999993</v>
      </c>
      <c r="H154" s="47">
        <v>1.9799999999999998E-2</v>
      </c>
      <c r="I154" s="19">
        <v>3.5999999999999996</v>
      </c>
      <c r="J154" s="47">
        <v>0</v>
      </c>
      <c r="K154" s="19">
        <v>0.18000000000000002</v>
      </c>
      <c r="L154" s="47">
        <v>12.6</v>
      </c>
      <c r="M154" s="19">
        <v>12.6</v>
      </c>
      <c r="N154" s="19">
        <v>7.2</v>
      </c>
      <c r="O154" s="47">
        <v>2.52</v>
      </c>
      <c r="P154" s="176" t="s">
        <v>197</v>
      </c>
    </row>
    <row r="155" spans="1:18" x14ac:dyDescent="0.25">
      <c r="A155" s="18" t="s">
        <v>13</v>
      </c>
      <c r="B155" s="9"/>
      <c r="C155" s="43">
        <v>50</v>
      </c>
      <c r="D155" s="11">
        <v>3.3</v>
      </c>
      <c r="E155" s="20">
        <v>0.6</v>
      </c>
      <c r="F155" s="11">
        <v>19.8</v>
      </c>
      <c r="G155" s="20">
        <v>99</v>
      </c>
      <c r="H155" s="11">
        <v>8.5000000000000006E-2</v>
      </c>
      <c r="I155" s="20">
        <v>0</v>
      </c>
      <c r="J155" s="11">
        <v>0</v>
      </c>
      <c r="K155" s="20">
        <v>0.7</v>
      </c>
      <c r="L155" s="11">
        <v>14.5</v>
      </c>
      <c r="M155" s="20">
        <v>75</v>
      </c>
      <c r="N155" s="20">
        <v>23.5</v>
      </c>
      <c r="O155" s="11">
        <v>1.95</v>
      </c>
      <c r="P155" s="176" t="s">
        <v>198</v>
      </c>
    </row>
    <row r="156" spans="1:18" ht="16.5" thickBot="1" x14ac:dyDescent="0.3">
      <c r="A156" s="18" t="s">
        <v>35</v>
      </c>
      <c r="B156" s="9"/>
      <c r="C156" s="19">
        <v>40</v>
      </c>
      <c r="D156" s="20">
        <v>3.04</v>
      </c>
      <c r="E156" s="162">
        <v>0.32000000000000006</v>
      </c>
      <c r="F156" s="11">
        <v>19.680000000000003</v>
      </c>
      <c r="G156" s="35">
        <v>94</v>
      </c>
      <c r="H156" s="19">
        <v>4.4000000000000004E-2</v>
      </c>
      <c r="I156" s="63">
        <v>0</v>
      </c>
      <c r="J156" s="19">
        <v>0</v>
      </c>
      <c r="K156" s="19">
        <v>0.44000000000000006</v>
      </c>
      <c r="L156" s="19">
        <v>8</v>
      </c>
      <c r="M156" s="19">
        <v>26</v>
      </c>
      <c r="N156" s="19">
        <v>5.6000000000000005</v>
      </c>
      <c r="O156" s="47">
        <v>0.44000000000000006</v>
      </c>
      <c r="P156" s="187" t="s">
        <v>188</v>
      </c>
    </row>
    <row r="157" spans="1:18" ht="26.25" thickBot="1" x14ac:dyDescent="0.3">
      <c r="A157" s="119" t="s">
        <v>167</v>
      </c>
      <c r="B157" s="98"/>
      <c r="C157" s="21">
        <v>790</v>
      </c>
      <c r="D157" s="22">
        <f>SUM(D151:D156)</f>
        <v>25.95</v>
      </c>
      <c r="E157" s="22">
        <f t="shared" ref="E157:O157" si="30">SUM(E151:E156)</f>
        <v>26.330000000000002</v>
      </c>
      <c r="F157" s="22">
        <f t="shared" si="30"/>
        <v>120.41799999999999</v>
      </c>
      <c r="G157" s="22">
        <f>SUM(G151:G156)</f>
        <v>819.45</v>
      </c>
      <c r="H157" s="22">
        <f t="shared" si="30"/>
        <v>0.42913333333333331</v>
      </c>
      <c r="I157" s="22">
        <f t="shared" si="30"/>
        <v>35.106666666666662</v>
      </c>
      <c r="J157" s="22">
        <f t="shared" si="30"/>
        <v>45</v>
      </c>
      <c r="K157" s="22">
        <f t="shared" si="30"/>
        <v>4.3133333333333344</v>
      </c>
      <c r="L157" s="22">
        <f t="shared" si="30"/>
        <v>125.29666666666667</v>
      </c>
      <c r="M157" s="22">
        <f t="shared" si="30"/>
        <v>411.38666666666666</v>
      </c>
      <c r="N157" s="22">
        <f t="shared" si="30"/>
        <v>133.21666666666667</v>
      </c>
      <c r="O157" s="22">
        <f t="shared" si="30"/>
        <v>8.4233333333333338</v>
      </c>
      <c r="P157" s="195"/>
      <c r="Q157" s="108">
        <f>G157/2350</f>
        <v>0.34870212765957448</v>
      </c>
      <c r="R157" s="134" t="s">
        <v>320</v>
      </c>
    </row>
    <row r="158" spans="1:18" ht="24.75" thickBot="1" x14ac:dyDescent="0.3">
      <c r="A158" s="119" t="s">
        <v>169</v>
      </c>
      <c r="B158" s="100"/>
      <c r="C158" s="22">
        <f>C145+C148+C157</f>
        <v>1580</v>
      </c>
      <c r="D158" s="22">
        <f>D145+D148+D157</f>
        <v>47.423000000000002</v>
      </c>
      <c r="E158" s="22">
        <f t="shared" ref="E158:O158" si="31">E145+E148+E157</f>
        <v>51.55</v>
      </c>
      <c r="F158" s="22">
        <f t="shared" si="31"/>
        <v>217.33600000000001</v>
      </c>
      <c r="G158" s="22">
        <f t="shared" si="31"/>
        <v>1539.79</v>
      </c>
      <c r="H158" s="22">
        <f t="shared" si="31"/>
        <v>0.7432333333333333</v>
      </c>
      <c r="I158" s="22">
        <f t="shared" si="31"/>
        <v>50.014666666666656</v>
      </c>
      <c r="J158" s="22">
        <f t="shared" si="31"/>
        <v>177.63499999999999</v>
      </c>
      <c r="K158" s="22">
        <f t="shared" si="31"/>
        <v>6.6258333333333344</v>
      </c>
      <c r="L158" s="22">
        <f t="shared" si="31"/>
        <v>671.28051666666659</v>
      </c>
      <c r="M158" s="22">
        <f t="shared" si="31"/>
        <v>918.00816666666663</v>
      </c>
      <c r="N158" s="22">
        <f t="shared" si="31"/>
        <v>233.45286666666667</v>
      </c>
      <c r="O158" s="22">
        <f t="shared" si="31"/>
        <v>14.196833333333334</v>
      </c>
      <c r="P158" s="219"/>
      <c r="Q158" s="108">
        <f>G158/2350</f>
        <v>0.65522978723404257</v>
      </c>
      <c r="R158" s="131" t="s">
        <v>321</v>
      </c>
    </row>
    <row r="159" spans="1:18" x14ac:dyDescent="0.25">
      <c r="A159" s="38"/>
      <c r="B159" s="49"/>
      <c r="C159" s="90"/>
      <c r="D159" s="90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84"/>
      <c r="P159" s="217"/>
    </row>
    <row r="160" spans="1:18" ht="16.5" thickBot="1" x14ac:dyDescent="0.3">
      <c r="A160" s="75" t="s">
        <v>6</v>
      </c>
      <c r="B160" s="80"/>
      <c r="C160" s="80"/>
      <c r="N160" s="128"/>
      <c r="O160" s="128"/>
      <c r="P160" s="220"/>
    </row>
    <row r="161" spans="1:21" ht="15.75" customHeight="1" x14ac:dyDescent="0.25">
      <c r="A161" s="7" t="s">
        <v>148</v>
      </c>
      <c r="B161" s="82"/>
      <c r="C161" s="41" t="s">
        <v>149</v>
      </c>
      <c r="D161" s="251" t="s">
        <v>150</v>
      </c>
      <c r="E161" s="252"/>
      <c r="F161" s="253"/>
      <c r="G161" s="24" t="s">
        <v>151</v>
      </c>
      <c r="H161" s="264" t="s">
        <v>152</v>
      </c>
      <c r="I161" s="261" t="s">
        <v>153</v>
      </c>
      <c r="J161" s="267" t="s">
        <v>154</v>
      </c>
      <c r="K161" s="261" t="s">
        <v>155</v>
      </c>
      <c r="L161" s="267" t="s">
        <v>156</v>
      </c>
      <c r="M161" s="261" t="s">
        <v>157</v>
      </c>
      <c r="N161" s="261" t="s">
        <v>158</v>
      </c>
      <c r="O161" s="258" t="s">
        <v>159</v>
      </c>
      <c r="P161" s="194" t="s">
        <v>170</v>
      </c>
    </row>
    <row r="162" spans="1:21" ht="16.5" thickBot="1" x14ac:dyDescent="0.3">
      <c r="A162" s="18" t="s">
        <v>160</v>
      </c>
      <c r="B162" s="9"/>
      <c r="C162" s="42" t="s">
        <v>161</v>
      </c>
      <c r="D162" s="254"/>
      <c r="E162" s="255"/>
      <c r="F162" s="256"/>
      <c r="G162" s="20" t="s">
        <v>173</v>
      </c>
      <c r="H162" s="265"/>
      <c r="I162" s="262"/>
      <c r="J162" s="268"/>
      <c r="K162" s="262"/>
      <c r="L162" s="268"/>
      <c r="M162" s="262"/>
      <c r="N162" s="262"/>
      <c r="O162" s="259"/>
      <c r="P162" s="176" t="s">
        <v>171</v>
      </c>
    </row>
    <row r="163" spans="1:21" ht="16.5" thickBot="1" x14ac:dyDescent="0.3">
      <c r="A163" s="13"/>
      <c r="B163" s="93"/>
      <c r="C163" s="57"/>
      <c r="D163" s="14" t="s">
        <v>162</v>
      </c>
      <c r="E163" s="14" t="s">
        <v>163</v>
      </c>
      <c r="F163" s="52" t="s">
        <v>164</v>
      </c>
      <c r="G163" s="14" t="s">
        <v>165</v>
      </c>
      <c r="H163" s="266"/>
      <c r="I163" s="263"/>
      <c r="J163" s="269"/>
      <c r="K163" s="263"/>
      <c r="L163" s="269"/>
      <c r="M163" s="263"/>
      <c r="N163" s="263"/>
      <c r="O163" s="260"/>
      <c r="P163" s="187"/>
    </row>
    <row r="164" spans="1:21" x14ac:dyDescent="0.25">
      <c r="A164" s="18"/>
      <c r="B164" s="49" t="s">
        <v>5</v>
      </c>
      <c r="C164" s="41"/>
      <c r="D164" s="11"/>
      <c r="E164" s="24"/>
      <c r="F164" s="11"/>
      <c r="G164" s="24"/>
      <c r="H164" s="117"/>
      <c r="I164" s="24"/>
      <c r="J164" s="11"/>
      <c r="K164" s="24"/>
      <c r="L164" s="11"/>
      <c r="M164" s="24"/>
      <c r="N164" s="118"/>
      <c r="O164" s="11"/>
      <c r="P164" s="176"/>
    </row>
    <row r="165" spans="1:21" x14ac:dyDescent="0.25">
      <c r="A165" s="18" t="s">
        <v>90</v>
      </c>
      <c r="B165" s="49"/>
      <c r="C165" s="42" t="s">
        <v>89</v>
      </c>
      <c r="D165" s="11">
        <v>6.2750000000000004</v>
      </c>
      <c r="E165" s="20">
        <v>12.11</v>
      </c>
      <c r="F165" s="11">
        <v>15.549999999999997</v>
      </c>
      <c r="G165" s="20">
        <v>196.09999999999997</v>
      </c>
      <c r="H165" s="11">
        <v>3.7999999999999985E-2</v>
      </c>
      <c r="I165" s="20">
        <v>0.105</v>
      </c>
      <c r="J165" s="11">
        <v>71.5</v>
      </c>
      <c r="K165" s="20">
        <v>0.67999999999999994</v>
      </c>
      <c r="L165" s="11">
        <v>158.09999999999997</v>
      </c>
      <c r="M165" s="20">
        <v>112.49999999999999</v>
      </c>
      <c r="N165" s="33">
        <v>12.149999999999999</v>
      </c>
      <c r="O165" s="11">
        <v>0.48499999999999999</v>
      </c>
      <c r="P165" s="176" t="s">
        <v>201</v>
      </c>
    </row>
    <row r="166" spans="1:21" ht="31.5" x14ac:dyDescent="0.25">
      <c r="A166" s="18" t="s">
        <v>316</v>
      </c>
      <c r="B166" s="49"/>
      <c r="C166" s="42" t="s">
        <v>249</v>
      </c>
      <c r="D166" s="11">
        <v>7.8</v>
      </c>
      <c r="E166" s="20">
        <v>5.21</v>
      </c>
      <c r="F166" s="11">
        <v>22.7</v>
      </c>
      <c r="G166" s="20">
        <v>182.2</v>
      </c>
      <c r="H166" s="11">
        <v>0.1216</v>
      </c>
      <c r="I166" s="20">
        <v>0.66800000000000015</v>
      </c>
      <c r="J166" s="11">
        <v>102.60000000000002</v>
      </c>
      <c r="K166" s="20">
        <v>5.1480000000000006</v>
      </c>
      <c r="L166" s="11">
        <v>348.88</v>
      </c>
      <c r="M166" s="20">
        <v>452.88800000000003</v>
      </c>
      <c r="N166" s="33">
        <v>48.343999999999994</v>
      </c>
      <c r="O166" s="11">
        <v>1.264</v>
      </c>
      <c r="P166" s="176" t="s">
        <v>248</v>
      </c>
    </row>
    <row r="167" spans="1:21" x14ac:dyDescent="0.25">
      <c r="A167" s="18" t="s">
        <v>78</v>
      </c>
      <c r="B167" s="49"/>
      <c r="C167" s="42" t="s">
        <v>312</v>
      </c>
      <c r="D167" s="11">
        <v>0.13</v>
      </c>
      <c r="E167" s="20">
        <v>0.02</v>
      </c>
      <c r="F167" s="11">
        <v>10.199999999999999</v>
      </c>
      <c r="G167" s="20">
        <v>42</v>
      </c>
      <c r="H167" s="11">
        <v>0.11900000000000001</v>
      </c>
      <c r="I167" s="20">
        <v>1.9999999999999989</v>
      </c>
      <c r="J167" s="11">
        <v>51.7</v>
      </c>
      <c r="K167" s="20">
        <v>4.0149999999999997</v>
      </c>
      <c r="L167" s="11">
        <v>34.964999999999996</v>
      </c>
      <c r="M167" s="20">
        <v>301.495</v>
      </c>
      <c r="N167" s="33">
        <v>52.709999999999994</v>
      </c>
      <c r="O167" s="11">
        <v>3.5555000000000003</v>
      </c>
      <c r="P167" s="176" t="s">
        <v>313</v>
      </c>
    </row>
    <row r="168" spans="1:21" x14ac:dyDescent="0.25">
      <c r="A168" s="18" t="s">
        <v>70</v>
      </c>
      <c r="B168" s="9"/>
      <c r="C168" s="42">
        <v>120</v>
      </c>
      <c r="D168" s="11">
        <v>0.48</v>
      </c>
      <c r="E168" s="20">
        <v>0.48</v>
      </c>
      <c r="F168" s="11">
        <v>11.759999999999998</v>
      </c>
      <c r="G168" s="20">
        <v>56.399999999999984</v>
      </c>
      <c r="H168" s="47">
        <v>3.599999999999999E-2</v>
      </c>
      <c r="I168" s="19">
        <v>11.999999999999996</v>
      </c>
      <c r="J168" s="47">
        <v>0</v>
      </c>
      <c r="K168" s="19">
        <v>0.24</v>
      </c>
      <c r="L168" s="47">
        <v>19.2</v>
      </c>
      <c r="M168" s="19">
        <v>13.2</v>
      </c>
      <c r="N168" s="63">
        <v>10.799999999999999</v>
      </c>
      <c r="O168" s="47">
        <v>2.6399999999999997</v>
      </c>
      <c r="P168" s="176" t="s">
        <v>189</v>
      </c>
    </row>
    <row r="169" spans="1:21" ht="16.5" thickBot="1" x14ac:dyDescent="0.3">
      <c r="A169" s="18" t="s">
        <v>37</v>
      </c>
      <c r="B169" s="9"/>
      <c r="C169" s="42">
        <v>30</v>
      </c>
      <c r="D169" s="12">
        <v>2.25</v>
      </c>
      <c r="E169" s="20">
        <v>0.87</v>
      </c>
      <c r="F169" s="33">
        <v>15.419999999999998</v>
      </c>
      <c r="G169" s="12">
        <v>78.599999999999994</v>
      </c>
      <c r="H169" s="12">
        <v>3.3000000000000002E-2</v>
      </c>
      <c r="I169" s="20">
        <v>0</v>
      </c>
      <c r="J169" s="11">
        <v>0</v>
      </c>
      <c r="K169" s="20">
        <v>0.51</v>
      </c>
      <c r="L169" s="11">
        <v>5.7</v>
      </c>
      <c r="M169" s="20">
        <v>19.5</v>
      </c>
      <c r="N169" s="20">
        <v>3.9</v>
      </c>
      <c r="O169" s="11">
        <v>0.36</v>
      </c>
      <c r="P169" s="176" t="s">
        <v>188</v>
      </c>
    </row>
    <row r="170" spans="1:21" ht="16.5" thickBot="1" x14ac:dyDescent="0.3">
      <c r="A170" s="119" t="s">
        <v>167</v>
      </c>
      <c r="B170" s="98"/>
      <c r="C170" s="58">
        <v>605</v>
      </c>
      <c r="D170" s="22">
        <f>SUM(D165:D169)</f>
        <v>16.935000000000002</v>
      </c>
      <c r="E170" s="22">
        <f t="shared" ref="E170:O170" si="32">SUM(E165:E169)</f>
        <v>18.690000000000001</v>
      </c>
      <c r="F170" s="22">
        <f t="shared" si="32"/>
        <v>75.63</v>
      </c>
      <c r="G170" s="22">
        <f>SUM(G165:G169)</f>
        <v>555.29999999999995</v>
      </c>
      <c r="H170" s="22">
        <f t="shared" si="32"/>
        <v>0.34760000000000002</v>
      </c>
      <c r="I170" s="22">
        <f t="shared" si="32"/>
        <v>14.772999999999996</v>
      </c>
      <c r="J170" s="22">
        <f t="shared" si="32"/>
        <v>225.8</v>
      </c>
      <c r="K170" s="22">
        <f t="shared" si="32"/>
        <v>10.593</v>
      </c>
      <c r="L170" s="22">
        <f t="shared" si="32"/>
        <v>566.84500000000003</v>
      </c>
      <c r="M170" s="22">
        <f t="shared" si="32"/>
        <v>899.58300000000008</v>
      </c>
      <c r="N170" s="22">
        <f t="shared" si="32"/>
        <v>127.90399999999998</v>
      </c>
      <c r="O170" s="22">
        <f t="shared" si="32"/>
        <v>8.3045000000000009</v>
      </c>
      <c r="P170" s="195"/>
    </row>
    <row r="171" spans="1:21" ht="31.5" x14ac:dyDescent="0.25">
      <c r="A171" s="7"/>
      <c r="B171" s="16" t="s">
        <v>168</v>
      </c>
      <c r="C171" s="59"/>
      <c r="D171" s="117"/>
      <c r="E171" s="24"/>
      <c r="F171" s="117"/>
      <c r="G171" s="24"/>
      <c r="H171" s="117"/>
      <c r="I171" s="24"/>
      <c r="J171" s="117"/>
      <c r="K171" s="24"/>
      <c r="L171" s="117"/>
      <c r="M171" s="24"/>
      <c r="N171" s="118"/>
      <c r="O171" s="117"/>
      <c r="P171" s="194"/>
      <c r="U171" s="105"/>
    </row>
    <row r="172" spans="1:21" ht="16.5" thickBot="1" x14ac:dyDescent="0.3">
      <c r="A172" s="18" t="s">
        <v>88</v>
      </c>
      <c r="B172" s="9"/>
      <c r="C172" s="42">
        <v>200</v>
      </c>
      <c r="D172" s="11">
        <v>5.8</v>
      </c>
      <c r="E172" s="20">
        <v>5</v>
      </c>
      <c r="F172" s="20">
        <v>9.6</v>
      </c>
      <c r="G172" s="33">
        <v>107</v>
      </c>
      <c r="H172" s="11">
        <v>0.08</v>
      </c>
      <c r="I172" s="20">
        <v>2.6</v>
      </c>
      <c r="J172" s="11">
        <v>40</v>
      </c>
      <c r="K172" s="20"/>
      <c r="L172" s="11">
        <v>240</v>
      </c>
      <c r="M172" s="20">
        <v>180</v>
      </c>
      <c r="N172" s="33">
        <v>28</v>
      </c>
      <c r="O172" s="11">
        <v>0.2</v>
      </c>
      <c r="P172" s="188" t="s">
        <v>192</v>
      </c>
    </row>
    <row r="173" spans="1:21" ht="16.5" thickBot="1" x14ac:dyDescent="0.3">
      <c r="A173" s="119" t="s">
        <v>167</v>
      </c>
      <c r="B173" s="98"/>
      <c r="C173" s="21">
        <v>200</v>
      </c>
      <c r="D173" s="36">
        <f t="shared" ref="D173:O173" si="33">SUM(D172:D172)</f>
        <v>5.8</v>
      </c>
      <c r="E173" s="22">
        <f t="shared" si="33"/>
        <v>5</v>
      </c>
      <c r="F173" s="22">
        <f t="shared" si="33"/>
        <v>9.6</v>
      </c>
      <c r="G173" s="36">
        <f t="shared" si="33"/>
        <v>107</v>
      </c>
      <c r="H173" s="22">
        <f t="shared" si="33"/>
        <v>0.08</v>
      </c>
      <c r="I173" s="36">
        <f t="shared" si="33"/>
        <v>2.6</v>
      </c>
      <c r="J173" s="22">
        <f t="shared" si="33"/>
        <v>40</v>
      </c>
      <c r="K173" s="36">
        <f t="shared" si="33"/>
        <v>0</v>
      </c>
      <c r="L173" s="22">
        <f t="shared" si="33"/>
        <v>240</v>
      </c>
      <c r="M173" s="36">
        <f t="shared" si="33"/>
        <v>180</v>
      </c>
      <c r="N173" s="22">
        <f t="shared" si="33"/>
        <v>28</v>
      </c>
      <c r="O173" s="36">
        <f t="shared" si="33"/>
        <v>0.2</v>
      </c>
      <c r="P173" s="195"/>
      <c r="U173" s="105"/>
    </row>
    <row r="174" spans="1:21" ht="24.75" thickBot="1" x14ac:dyDescent="0.3">
      <c r="A174" s="249" t="s">
        <v>367</v>
      </c>
      <c r="B174" s="250"/>
      <c r="C174" s="21">
        <f>C170+C173</f>
        <v>805</v>
      </c>
      <c r="D174" s="22">
        <f>D170+D173</f>
        <v>22.735000000000003</v>
      </c>
      <c r="E174" s="22">
        <f t="shared" ref="E174:O174" si="34">E170+E173</f>
        <v>23.69</v>
      </c>
      <c r="F174" s="22">
        <f t="shared" si="34"/>
        <v>85.22999999999999</v>
      </c>
      <c r="G174" s="22">
        <f>G170+G173</f>
        <v>662.3</v>
      </c>
      <c r="H174" s="22">
        <f t="shared" si="34"/>
        <v>0.42760000000000004</v>
      </c>
      <c r="I174" s="22">
        <f t="shared" si="34"/>
        <v>17.372999999999998</v>
      </c>
      <c r="J174" s="22">
        <f t="shared" si="34"/>
        <v>265.8</v>
      </c>
      <c r="K174" s="22">
        <f t="shared" si="34"/>
        <v>10.593</v>
      </c>
      <c r="L174" s="22">
        <f t="shared" si="34"/>
        <v>806.84500000000003</v>
      </c>
      <c r="M174" s="22">
        <f t="shared" si="34"/>
        <v>1079.5830000000001</v>
      </c>
      <c r="N174" s="22">
        <f t="shared" si="34"/>
        <v>155.904</v>
      </c>
      <c r="O174" s="22">
        <f t="shared" si="34"/>
        <v>8.5045000000000002</v>
      </c>
      <c r="P174" s="195"/>
      <c r="Q174" s="108">
        <f>G174/2350</f>
        <v>0.28182978723404256</v>
      </c>
      <c r="R174" s="131" t="s">
        <v>319</v>
      </c>
    </row>
    <row r="175" spans="1:21" x14ac:dyDescent="0.25">
      <c r="A175" s="18"/>
      <c r="B175" s="49" t="s">
        <v>12</v>
      </c>
      <c r="C175" s="43"/>
      <c r="D175" s="11"/>
      <c r="E175" s="20"/>
      <c r="F175" s="20"/>
      <c r="G175" s="33"/>
      <c r="H175" s="11"/>
      <c r="I175" s="20"/>
      <c r="J175" s="11"/>
      <c r="K175" s="20"/>
      <c r="L175" s="11"/>
      <c r="M175" s="20"/>
      <c r="N175" s="33"/>
      <c r="O175" s="11"/>
      <c r="P175" s="205"/>
    </row>
    <row r="176" spans="1:21" x14ac:dyDescent="0.25">
      <c r="A176" s="18" t="s">
        <v>106</v>
      </c>
      <c r="B176" s="49"/>
      <c r="C176" s="43" t="s">
        <v>251</v>
      </c>
      <c r="D176" s="11">
        <v>0.24</v>
      </c>
      <c r="E176" s="20">
        <v>0.03</v>
      </c>
      <c r="F176" s="11">
        <v>0.5099999999999999</v>
      </c>
      <c r="G176" s="20">
        <v>2.9999999999999996</v>
      </c>
      <c r="H176" s="11">
        <v>5.9999999999999993E-3</v>
      </c>
      <c r="I176" s="20">
        <v>1.0499999999999998</v>
      </c>
      <c r="J176" s="11">
        <v>0</v>
      </c>
      <c r="K176" s="20">
        <v>0.03</v>
      </c>
      <c r="L176" s="11">
        <v>6.8999999999999995</v>
      </c>
      <c r="M176" s="20">
        <v>7.2</v>
      </c>
      <c r="N176" s="33">
        <v>4.2</v>
      </c>
      <c r="O176" s="11">
        <v>0.18</v>
      </c>
      <c r="P176" s="205" t="s">
        <v>253</v>
      </c>
    </row>
    <row r="177" spans="1:21" s="6" customFormat="1" ht="31.5" x14ac:dyDescent="0.25">
      <c r="A177" s="18" t="s">
        <v>331</v>
      </c>
      <c r="B177" s="49"/>
      <c r="C177" s="43" t="s">
        <v>254</v>
      </c>
      <c r="D177" s="11">
        <v>7.83047</v>
      </c>
      <c r="E177" s="20">
        <v>5.66303</v>
      </c>
      <c r="F177" s="11">
        <v>20.917250000000003</v>
      </c>
      <c r="G177" s="20">
        <v>176.99100000000001</v>
      </c>
      <c r="H177" s="11">
        <v>0.21501000000000003</v>
      </c>
      <c r="I177" s="20">
        <v>4.7149999999999999</v>
      </c>
      <c r="J177" s="11">
        <v>2.1999999999999997</v>
      </c>
      <c r="K177" s="20">
        <v>2.2151999999999998</v>
      </c>
      <c r="L177" s="11">
        <v>40.130199999999995</v>
      </c>
      <c r="M177" s="20">
        <v>107.0256</v>
      </c>
      <c r="N177" s="33">
        <v>37.200000000000003</v>
      </c>
      <c r="O177" s="11">
        <v>2.1265999999999998</v>
      </c>
      <c r="P177" s="205" t="s">
        <v>338</v>
      </c>
      <c r="Q177" s="123"/>
    </row>
    <row r="178" spans="1:21" ht="31.5" x14ac:dyDescent="0.25">
      <c r="A178" s="18" t="s">
        <v>102</v>
      </c>
      <c r="B178" s="49"/>
      <c r="C178" s="43" t="s">
        <v>256</v>
      </c>
      <c r="D178" s="11">
        <v>15.187105736239715</v>
      </c>
      <c r="E178" s="20">
        <v>14</v>
      </c>
      <c r="F178" s="11">
        <v>14.842890765861606</v>
      </c>
      <c r="G178" s="20">
        <v>220.3</v>
      </c>
      <c r="H178" s="11">
        <v>7.6236281736983783E-2</v>
      </c>
      <c r="I178" s="20">
        <v>1.0800432017280694</v>
      </c>
      <c r="J178" s="11">
        <v>18.321164908871808</v>
      </c>
      <c r="K178" s="20">
        <v>2.6122640677911133</v>
      </c>
      <c r="L178" s="11">
        <v>14.299204042755385</v>
      </c>
      <c r="M178" s="20">
        <v>151.03137163382178</v>
      </c>
      <c r="N178" s="33">
        <v>25.145425417016689</v>
      </c>
      <c r="O178" s="11">
        <v>2.3386591336536275</v>
      </c>
      <c r="P178" s="205" t="s">
        <v>258</v>
      </c>
    </row>
    <row r="179" spans="1:21" x14ac:dyDescent="0.25">
      <c r="A179" s="18" t="s">
        <v>101</v>
      </c>
      <c r="B179" s="49"/>
      <c r="C179" s="43" t="s">
        <v>232</v>
      </c>
      <c r="D179" s="11">
        <v>4.8959999999999999</v>
      </c>
      <c r="E179" s="20">
        <v>10.584000000000001</v>
      </c>
      <c r="F179" s="11">
        <v>37.944000000000003</v>
      </c>
      <c r="G179" s="20">
        <v>273.60000000000002</v>
      </c>
      <c r="H179" s="11">
        <v>0.25200000000000006</v>
      </c>
      <c r="I179" s="20">
        <v>26.100000000000005</v>
      </c>
      <c r="J179" s="11">
        <v>-36.000000000000007</v>
      </c>
      <c r="K179" s="20">
        <v>8.1000000000000014</v>
      </c>
      <c r="L179" s="11">
        <v>25.650000000000006</v>
      </c>
      <c r="M179" s="20">
        <v>127.42200000000004</v>
      </c>
      <c r="N179" s="33">
        <v>48.348000000000006</v>
      </c>
      <c r="O179" s="11">
        <v>1.7820000000000003</v>
      </c>
      <c r="P179" s="205" t="s">
        <v>259</v>
      </c>
    </row>
    <row r="180" spans="1:21" x14ac:dyDescent="0.25">
      <c r="A180" s="18" t="s">
        <v>386</v>
      </c>
      <c r="B180" s="73"/>
      <c r="C180" s="19">
        <v>200</v>
      </c>
      <c r="D180" s="11">
        <v>0.66200000000000003</v>
      </c>
      <c r="E180" s="20">
        <v>0.09</v>
      </c>
      <c r="F180" s="11">
        <v>22.033999999999992</v>
      </c>
      <c r="G180" s="20">
        <v>92.799999999999983</v>
      </c>
      <c r="H180" s="11">
        <v>1.5999999999999997E-2</v>
      </c>
      <c r="I180" s="20">
        <v>0.72599999999999976</v>
      </c>
      <c r="J180" s="11">
        <v>0</v>
      </c>
      <c r="K180" s="20">
        <v>0.50800000000000001</v>
      </c>
      <c r="L180" s="11">
        <v>32.18</v>
      </c>
      <c r="M180" s="20">
        <v>23.439999999999998</v>
      </c>
      <c r="N180" s="33">
        <v>17.459999999999997</v>
      </c>
      <c r="O180" s="11">
        <v>0.66799999999999993</v>
      </c>
      <c r="P180" s="176" t="s">
        <v>212</v>
      </c>
    </row>
    <row r="181" spans="1:21" x14ac:dyDescent="0.25">
      <c r="A181" s="18" t="s">
        <v>13</v>
      </c>
      <c r="B181" s="9"/>
      <c r="C181" s="43">
        <v>50</v>
      </c>
      <c r="D181" s="60">
        <v>3.3</v>
      </c>
      <c r="E181" s="32">
        <v>0.6</v>
      </c>
      <c r="F181" s="31">
        <v>19.8</v>
      </c>
      <c r="G181" s="32">
        <v>99</v>
      </c>
      <c r="H181" s="31">
        <v>8.5000000000000006E-2</v>
      </c>
      <c r="I181" s="32">
        <v>0</v>
      </c>
      <c r="J181" s="31">
        <v>0</v>
      </c>
      <c r="K181" s="32">
        <v>0.7</v>
      </c>
      <c r="L181" s="31">
        <v>14.5</v>
      </c>
      <c r="M181" s="32">
        <v>75</v>
      </c>
      <c r="N181" s="61">
        <v>23.5</v>
      </c>
      <c r="O181" s="61">
        <v>1.95</v>
      </c>
      <c r="P181" s="176" t="s">
        <v>198</v>
      </c>
    </row>
    <row r="182" spans="1:21" ht="16.5" thickBot="1" x14ac:dyDescent="0.3">
      <c r="A182" s="18" t="s">
        <v>35</v>
      </c>
      <c r="B182" s="9"/>
      <c r="C182" s="19">
        <v>40</v>
      </c>
      <c r="D182" s="20">
        <v>3.04</v>
      </c>
      <c r="E182" s="162">
        <v>0.32000000000000006</v>
      </c>
      <c r="F182" s="11">
        <v>19.680000000000003</v>
      </c>
      <c r="G182" s="35">
        <v>94</v>
      </c>
      <c r="H182" s="19">
        <v>4.4000000000000004E-2</v>
      </c>
      <c r="I182" s="63">
        <v>0</v>
      </c>
      <c r="J182" s="19">
        <v>0</v>
      </c>
      <c r="K182" s="19">
        <v>0.44000000000000006</v>
      </c>
      <c r="L182" s="19">
        <v>8</v>
      </c>
      <c r="M182" s="19">
        <v>26</v>
      </c>
      <c r="N182" s="19">
        <v>5.6000000000000005</v>
      </c>
      <c r="O182" s="47">
        <v>0.44000000000000006</v>
      </c>
      <c r="P182" s="187" t="s">
        <v>188</v>
      </c>
    </row>
    <row r="183" spans="1:21" ht="26.25" thickBot="1" x14ac:dyDescent="0.3">
      <c r="A183" s="119" t="s">
        <v>167</v>
      </c>
      <c r="B183" s="98"/>
      <c r="C183" s="21">
        <v>814</v>
      </c>
      <c r="D183" s="22">
        <f>SUM(D176:D182)</f>
        <v>35.155575736239712</v>
      </c>
      <c r="E183" s="22">
        <f t="shared" ref="E183:O183" si="35">SUM(E176:E182)</f>
        <v>31.287030000000005</v>
      </c>
      <c r="F183" s="22">
        <f t="shared" si="35"/>
        <v>135.72814076586161</v>
      </c>
      <c r="G183" s="22">
        <f>SUM(G176:G182)</f>
        <v>959.69100000000003</v>
      </c>
      <c r="H183" s="22">
        <f t="shared" si="35"/>
        <v>0.69424628173698388</v>
      </c>
      <c r="I183" s="22">
        <f t="shared" si="35"/>
        <v>33.671043201728075</v>
      </c>
      <c r="J183" s="22">
        <f t="shared" si="35"/>
        <v>-15.4788350911282</v>
      </c>
      <c r="K183" s="22">
        <f t="shared" si="35"/>
        <v>14.605464067791113</v>
      </c>
      <c r="L183" s="22">
        <f t="shared" si="35"/>
        <v>141.6594040427554</v>
      </c>
      <c r="M183" s="22">
        <f t="shared" si="35"/>
        <v>517.11897163382173</v>
      </c>
      <c r="N183" s="22">
        <f t="shared" si="35"/>
        <v>161.45342541701672</v>
      </c>
      <c r="O183" s="22">
        <f t="shared" si="35"/>
        <v>9.4852591336536278</v>
      </c>
      <c r="P183" s="195"/>
      <c r="Q183" s="108">
        <f>G183/2350</f>
        <v>0.40837914893617022</v>
      </c>
      <c r="R183" s="134" t="s">
        <v>320</v>
      </c>
    </row>
    <row r="184" spans="1:21" ht="24.75" thickBot="1" x14ac:dyDescent="0.3">
      <c r="A184" s="119" t="s">
        <v>169</v>
      </c>
      <c r="B184" s="100"/>
      <c r="C184" s="21">
        <f>C170+C173+C183</f>
        <v>1619</v>
      </c>
      <c r="D184" s="22">
        <f t="shared" ref="D184:O184" si="36">D170+D173+D183</f>
        <v>57.890575736239711</v>
      </c>
      <c r="E184" s="22">
        <f t="shared" si="36"/>
        <v>54.977030000000006</v>
      </c>
      <c r="F184" s="22">
        <f t="shared" si="36"/>
        <v>220.9581407658616</v>
      </c>
      <c r="G184" s="22">
        <f t="shared" si="36"/>
        <v>1621.991</v>
      </c>
      <c r="H184" s="22">
        <f t="shared" si="36"/>
        <v>1.1218462817369839</v>
      </c>
      <c r="I184" s="22">
        <f t="shared" si="36"/>
        <v>51.044043201728073</v>
      </c>
      <c r="J184" s="22">
        <f t="shared" si="36"/>
        <v>250.32116490887182</v>
      </c>
      <c r="K184" s="22">
        <f t="shared" si="36"/>
        <v>25.198464067791114</v>
      </c>
      <c r="L184" s="22">
        <f t="shared" si="36"/>
        <v>948.50440404275537</v>
      </c>
      <c r="M184" s="22">
        <f t="shared" si="36"/>
        <v>1596.7019716338218</v>
      </c>
      <c r="N184" s="22">
        <f t="shared" si="36"/>
        <v>317.35742541701671</v>
      </c>
      <c r="O184" s="22">
        <f t="shared" si="36"/>
        <v>17.989759133653628</v>
      </c>
      <c r="P184" s="195"/>
      <c r="Q184" s="108">
        <f>G184/2350</f>
        <v>0.69020893617021273</v>
      </c>
      <c r="R184" s="131" t="s">
        <v>321</v>
      </c>
    </row>
    <row r="185" spans="1:21" x14ac:dyDescent="0.25">
      <c r="A185" s="38"/>
      <c r="B185" s="49"/>
      <c r="C185" s="81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199"/>
    </row>
    <row r="186" spans="1:21" ht="16.5" thickBot="1" x14ac:dyDescent="0.3">
      <c r="A186" s="75" t="s">
        <v>174</v>
      </c>
      <c r="B186" s="97"/>
      <c r="C186" s="80"/>
      <c r="P186" s="200"/>
    </row>
    <row r="187" spans="1:21" ht="15.75" customHeight="1" x14ac:dyDescent="0.25">
      <c r="A187" s="7" t="s">
        <v>148</v>
      </c>
      <c r="B187" s="82"/>
      <c r="C187" s="41" t="s">
        <v>149</v>
      </c>
      <c r="D187" s="251" t="s">
        <v>177</v>
      </c>
      <c r="E187" s="252"/>
      <c r="F187" s="253"/>
      <c r="G187" s="24" t="s">
        <v>151</v>
      </c>
      <c r="H187" s="264" t="s">
        <v>152</v>
      </c>
      <c r="I187" s="261" t="s">
        <v>153</v>
      </c>
      <c r="J187" s="267" t="s">
        <v>154</v>
      </c>
      <c r="K187" s="261" t="s">
        <v>155</v>
      </c>
      <c r="L187" s="267" t="s">
        <v>156</v>
      </c>
      <c r="M187" s="261" t="s">
        <v>157</v>
      </c>
      <c r="N187" s="261" t="s">
        <v>158</v>
      </c>
      <c r="O187" s="258" t="s">
        <v>159</v>
      </c>
      <c r="P187" s="194" t="s">
        <v>170</v>
      </c>
    </row>
    <row r="188" spans="1:21" ht="16.5" thickBot="1" x14ac:dyDescent="0.3">
      <c r="A188" s="18" t="s">
        <v>160</v>
      </c>
      <c r="B188" s="9"/>
      <c r="C188" s="42" t="s">
        <v>161</v>
      </c>
      <c r="D188" s="254"/>
      <c r="E188" s="255"/>
      <c r="F188" s="256"/>
      <c r="G188" s="20" t="s">
        <v>173</v>
      </c>
      <c r="H188" s="265"/>
      <c r="I188" s="262"/>
      <c r="J188" s="268"/>
      <c r="K188" s="262"/>
      <c r="L188" s="268"/>
      <c r="M188" s="262"/>
      <c r="N188" s="262"/>
      <c r="O188" s="259"/>
      <c r="P188" s="176" t="s">
        <v>171</v>
      </c>
      <c r="U188" s="105"/>
    </row>
    <row r="189" spans="1:21" ht="16.5" thickBot="1" x14ac:dyDescent="0.3">
      <c r="A189" s="13"/>
      <c r="B189" s="93"/>
      <c r="C189" s="57"/>
      <c r="D189" s="14" t="s">
        <v>162</v>
      </c>
      <c r="E189" s="14" t="s">
        <v>163</v>
      </c>
      <c r="F189" s="52" t="s">
        <v>164</v>
      </c>
      <c r="G189" s="14" t="s">
        <v>165</v>
      </c>
      <c r="H189" s="266"/>
      <c r="I189" s="263"/>
      <c r="J189" s="269"/>
      <c r="K189" s="263"/>
      <c r="L189" s="269"/>
      <c r="M189" s="263"/>
      <c r="N189" s="263"/>
      <c r="O189" s="260"/>
      <c r="P189" s="187"/>
    </row>
    <row r="190" spans="1:21" x14ac:dyDescent="0.25">
      <c r="A190" s="7"/>
      <c r="B190" s="16" t="s">
        <v>5</v>
      </c>
      <c r="C190" s="41"/>
      <c r="D190" s="117"/>
      <c r="E190" s="24"/>
      <c r="F190" s="117"/>
      <c r="G190" s="24"/>
      <c r="H190" s="117"/>
      <c r="I190" s="24"/>
      <c r="J190" s="117"/>
      <c r="K190" s="24"/>
      <c r="L190" s="117"/>
      <c r="M190" s="24"/>
      <c r="N190" s="24"/>
      <c r="O190" s="117"/>
      <c r="P190" s="194"/>
    </row>
    <row r="191" spans="1:21" x14ac:dyDescent="0.25">
      <c r="A191" s="18" t="s">
        <v>91</v>
      </c>
      <c r="B191" s="49"/>
      <c r="C191" s="42" t="s">
        <v>92</v>
      </c>
      <c r="D191" s="11">
        <v>2.33</v>
      </c>
      <c r="E191" s="20">
        <v>8.1199999999999992</v>
      </c>
      <c r="F191" s="11">
        <v>15.549999999999997</v>
      </c>
      <c r="G191" s="20">
        <v>144.59999999999997</v>
      </c>
      <c r="H191" s="11">
        <v>3.2999999999999988E-2</v>
      </c>
      <c r="I191" s="20">
        <v>0</v>
      </c>
      <c r="J191" s="11">
        <v>40</v>
      </c>
      <c r="K191" s="20">
        <v>0.62</v>
      </c>
      <c r="L191" s="11">
        <v>8.1</v>
      </c>
      <c r="M191" s="20">
        <v>22.5</v>
      </c>
      <c r="N191" s="20">
        <v>3.9</v>
      </c>
      <c r="O191" s="11">
        <v>0.38</v>
      </c>
      <c r="P191" s="176" t="s">
        <v>186</v>
      </c>
    </row>
    <row r="192" spans="1:21" ht="31.5" x14ac:dyDescent="0.25">
      <c r="A192" s="18" t="s">
        <v>42</v>
      </c>
      <c r="B192" s="49"/>
      <c r="C192" s="42" t="s">
        <v>260</v>
      </c>
      <c r="D192" s="11">
        <v>6.46</v>
      </c>
      <c r="E192" s="20">
        <v>6.4850000000000003</v>
      </c>
      <c r="F192" s="11">
        <v>23.21</v>
      </c>
      <c r="G192" s="20">
        <v>199.5</v>
      </c>
      <c r="H192" s="11">
        <v>0.10500000000000001</v>
      </c>
      <c r="I192" s="20">
        <v>0.72</v>
      </c>
      <c r="J192" s="11">
        <v>31.099999999999998</v>
      </c>
      <c r="K192" s="20">
        <v>0.54750000000000021</v>
      </c>
      <c r="L192" s="11">
        <v>109.47750000000001</v>
      </c>
      <c r="M192" s="20">
        <v>165.22500000000002</v>
      </c>
      <c r="N192" s="20">
        <v>33.247500000000002</v>
      </c>
      <c r="O192" s="11">
        <v>1.7499999999999998</v>
      </c>
      <c r="P192" s="176" t="s">
        <v>203</v>
      </c>
    </row>
    <row r="193" spans="1:21" x14ac:dyDescent="0.25">
      <c r="A193" s="18" t="s">
        <v>114</v>
      </c>
      <c r="B193" s="49"/>
      <c r="C193" s="42">
        <v>40</v>
      </c>
      <c r="D193" s="11">
        <v>5.08</v>
      </c>
      <c r="E193" s="20">
        <v>4.5999999999999996</v>
      </c>
      <c r="F193" s="11">
        <v>0.28000000000000003</v>
      </c>
      <c r="G193" s="20">
        <v>62.8</v>
      </c>
      <c r="H193" s="11">
        <v>0.03</v>
      </c>
      <c r="I193" s="20"/>
      <c r="J193" s="11">
        <v>100</v>
      </c>
      <c r="K193" s="20">
        <v>0.24</v>
      </c>
      <c r="L193" s="11">
        <v>22</v>
      </c>
      <c r="M193" s="20">
        <v>76.8</v>
      </c>
      <c r="N193" s="20">
        <v>4.8</v>
      </c>
      <c r="O193" s="11">
        <v>1</v>
      </c>
      <c r="P193" s="176" t="s">
        <v>269</v>
      </c>
    </row>
    <row r="194" spans="1:21" x14ac:dyDescent="0.25">
      <c r="A194" s="18" t="s">
        <v>384</v>
      </c>
      <c r="B194" s="9"/>
      <c r="C194" s="19" t="s">
        <v>230</v>
      </c>
      <c r="D194" s="11">
        <v>3.1659999999999999</v>
      </c>
      <c r="E194" s="20">
        <v>2.6780000000000004</v>
      </c>
      <c r="F194" s="11">
        <v>5.9660000000000011</v>
      </c>
      <c r="G194" s="20">
        <v>60.600000000000009</v>
      </c>
      <c r="H194" s="11">
        <v>4.4000000000000004E-2</v>
      </c>
      <c r="I194" s="20">
        <v>1.3</v>
      </c>
      <c r="J194" s="11">
        <v>20</v>
      </c>
      <c r="K194" s="20">
        <v>0</v>
      </c>
      <c r="L194" s="11">
        <v>125.48</v>
      </c>
      <c r="M194" s="20">
        <v>90</v>
      </c>
      <c r="N194" s="20">
        <v>14</v>
      </c>
      <c r="O194" s="11">
        <v>0.10400000000000001</v>
      </c>
      <c r="P194" s="176" t="s">
        <v>231</v>
      </c>
    </row>
    <row r="195" spans="1:21" x14ac:dyDescent="0.25">
      <c r="A195" s="18" t="s">
        <v>70</v>
      </c>
      <c r="B195" s="9"/>
      <c r="C195" s="42">
        <v>120</v>
      </c>
      <c r="D195" s="11">
        <v>0.48</v>
      </c>
      <c r="E195" s="20">
        <v>0.48</v>
      </c>
      <c r="F195" s="11">
        <v>11.759999999999998</v>
      </c>
      <c r="G195" s="20">
        <v>56.399999999999984</v>
      </c>
      <c r="H195" s="47">
        <v>3.599999999999999E-2</v>
      </c>
      <c r="I195" s="19">
        <v>11.999999999999996</v>
      </c>
      <c r="J195" s="47">
        <v>0</v>
      </c>
      <c r="K195" s="19">
        <v>0.24</v>
      </c>
      <c r="L195" s="47">
        <v>19.2</v>
      </c>
      <c r="M195" s="19">
        <v>13.2</v>
      </c>
      <c r="N195" s="63">
        <v>10.799999999999999</v>
      </c>
      <c r="O195" s="47">
        <v>2.6399999999999997</v>
      </c>
      <c r="P195" s="176" t="s">
        <v>189</v>
      </c>
    </row>
    <row r="196" spans="1:21" ht="16.5" thickBot="1" x14ac:dyDescent="0.3">
      <c r="A196" s="18" t="s">
        <v>26</v>
      </c>
      <c r="B196" s="9"/>
      <c r="C196" s="42">
        <v>30</v>
      </c>
      <c r="D196" s="12">
        <v>2.25</v>
      </c>
      <c r="E196" s="20">
        <v>0.87</v>
      </c>
      <c r="F196" s="33">
        <v>15.419999999999998</v>
      </c>
      <c r="G196" s="12">
        <v>78.599999999999994</v>
      </c>
      <c r="H196" s="12">
        <v>3.3000000000000002E-2</v>
      </c>
      <c r="I196" s="20">
        <v>0</v>
      </c>
      <c r="J196" s="11">
        <v>0</v>
      </c>
      <c r="K196" s="20">
        <v>0.51</v>
      </c>
      <c r="L196" s="11">
        <v>5.7</v>
      </c>
      <c r="M196" s="20">
        <v>19.5</v>
      </c>
      <c r="N196" s="20">
        <v>3.9</v>
      </c>
      <c r="O196" s="11">
        <v>0.36</v>
      </c>
      <c r="P196" s="176" t="s">
        <v>188</v>
      </c>
    </row>
    <row r="197" spans="1:21" ht="16.5" thickBot="1" x14ac:dyDescent="0.3">
      <c r="A197" s="119" t="s">
        <v>167</v>
      </c>
      <c r="B197" s="98"/>
      <c r="C197" s="58">
        <v>585</v>
      </c>
      <c r="D197" s="22">
        <f>SUM(D191:D196)</f>
        <v>19.765999999999998</v>
      </c>
      <c r="E197" s="22">
        <f t="shared" ref="E197:O197" si="37">SUM(E191:E196)</f>
        <v>23.233000000000001</v>
      </c>
      <c r="F197" s="22">
        <f t="shared" si="37"/>
        <v>72.185999999999993</v>
      </c>
      <c r="G197" s="22">
        <f>SUM(G191:G196)</f>
        <v>602.5</v>
      </c>
      <c r="H197" s="22">
        <f t="shared" si="37"/>
        <v>0.28100000000000003</v>
      </c>
      <c r="I197" s="22">
        <f t="shared" si="37"/>
        <v>14.019999999999996</v>
      </c>
      <c r="J197" s="22">
        <f t="shared" si="37"/>
        <v>191.1</v>
      </c>
      <c r="K197" s="22">
        <f t="shared" si="37"/>
        <v>2.1575000000000002</v>
      </c>
      <c r="L197" s="22">
        <f t="shared" si="37"/>
        <v>289.95749999999998</v>
      </c>
      <c r="M197" s="22">
        <f t="shared" si="37"/>
        <v>387.22500000000002</v>
      </c>
      <c r="N197" s="22">
        <f t="shared" si="37"/>
        <v>70.647500000000008</v>
      </c>
      <c r="O197" s="22">
        <f t="shared" si="37"/>
        <v>6.234</v>
      </c>
      <c r="P197" s="195"/>
    </row>
    <row r="198" spans="1:21" ht="31.5" x14ac:dyDescent="0.25">
      <c r="A198" s="18"/>
      <c r="B198" s="49" t="s">
        <v>168</v>
      </c>
      <c r="C198" s="43"/>
      <c r="D198" s="11"/>
      <c r="E198" s="20"/>
      <c r="F198" s="33"/>
      <c r="G198" s="118"/>
      <c r="H198" s="11"/>
      <c r="I198" s="20"/>
      <c r="J198" s="11"/>
      <c r="K198" s="20"/>
      <c r="L198" s="11"/>
      <c r="M198" s="20"/>
      <c r="N198" s="20"/>
      <c r="O198" s="11"/>
      <c r="P198" s="176"/>
    </row>
    <row r="199" spans="1:21" ht="16.5" thickBot="1" x14ac:dyDescent="0.3">
      <c r="A199" s="76" t="s">
        <v>34</v>
      </c>
      <c r="B199" s="9"/>
      <c r="C199" s="19">
        <v>180</v>
      </c>
      <c r="D199" s="11">
        <v>0.9</v>
      </c>
      <c r="E199" s="20">
        <v>0</v>
      </c>
      <c r="F199" s="11">
        <v>18.18</v>
      </c>
      <c r="G199" s="46">
        <v>76.319999999999993</v>
      </c>
      <c r="H199" s="47">
        <v>1.9799999999999998E-2</v>
      </c>
      <c r="I199" s="19">
        <v>3.5999999999999996</v>
      </c>
      <c r="J199" s="47">
        <v>0</v>
      </c>
      <c r="K199" s="19">
        <v>0.18000000000000002</v>
      </c>
      <c r="L199" s="47">
        <v>12.6</v>
      </c>
      <c r="M199" s="19">
        <v>12.6</v>
      </c>
      <c r="N199" s="19">
        <v>7.2</v>
      </c>
      <c r="O199" s="47">
        <v>2.52</v>
      </c>
      <c r="P199" s="176" t="s">
        <v>197</v>
      </c>
    </row>
    <row r="200" spans="1:21" ht="16.5" thickBot="1" x14ac:dyDescent="0.3">
      <c r="A200" s="119" t="s">
        <v>167</v>
      </c>
      <c r="B200" s="98"/>
      <c r="C200" s="21">
        <v>180</v>
      </c>
      <c r="D200" s="22">
        <f>D199</f>
        <v>0.9</v>
      </c>
      <c r="E200" s="40">
        <f t="shared" ref="E200:O200" si="38">E199</f>
        <v>0</v>
      </c>
      <c r="F200" s="40">
        <f t="shared" si="38"/>
        <v>18.18</v>
      </c>
      <c r="G200" s="36">
        <f t="shared" si="38"/>
        <v>76.319999999999993</v>
      </c>
      <c r="H200" s="22">
        <f t="shared" si="38"/>
        <v>1.9799999999999998E-2</v>
      </c>
      <c r="I200" s="36">
        <f t="shared" si="38"/>
        <v>3.5999999999999996</v>
      </c>
      <c r="J200" s="22">
        <f t="shared" si="38"/>
        <v>0</v>
      </c>
      <c r="K200" s="36">
        <f t="shared" si="38"/>
        <v>0.18000000000000002</v>
      </c>
      <c r="L200" s="22">
        <f t="shared" si="38"/>
        <v>12.6</v>
      </c>
      <c r="M200" s="36">
        <f t="shared" si="38"/>
        <v>12.6</v>
      </c>
      <c r="N200" s="36">
        <f t="shared" si="38"/>
        <v>7.2</v>
      </c>
      <c r="O200" s="36">
        <f t="shared" si="38"/>
        <v>2.52</v>
      </c>
      <c r="P200" s="195"/>
    </row>
    <row r="201" spans="1:21" ht="24.75" thickBot="1" x14ac:dyDescent="0.3">
      <c r="A201" s="249" t="s">
        <v>367</v>
      </c>
      <c r="B201" s="250"/>
      <c r="C201" s="107">
        <f>C197+C200</f>
        <v>765</v>
      </c>
      <c r="D201" s="22">
        <f>D197+D200</f>
        <v>20.665999999999997</v>
      </c>
      <c r="E201" s="22">
        <f t="shared" ref="E201:O201" si="39">E197+E200</f>
        <v>23.233000000000001</v>
      </c>
      <c r="F201" s="22">
        <f t="shared" si="39"/>
        <v>90.365999999999985</v>
      </c>
      <c r="G201" s="22">
        <f>G197+G200</f>
        <v>678.81999999999994</v>
      </c>
      <c r="H201" s="22">
        <f t="shared" si="39"/>
        <v>0.30080000000000001</v>
      </c>
      <c r="I201" s="22">
        <f t="shared" si="39"/>
        <v>17.619999999999997</v>
      </c>
      <c r="J201" s="22">
        <f t="shared" si="39"/>
        <v>191.1</v>
      </c>
      <c r="K201" s="22">
        <f t="shared" si="39"/>
        <v>2.3375000000000004</v>
      </c>
      <c r="L201" s="22">
        <f t="shared" si="39"/>
        <v>302.5575</v>
      </c>
      <c r="M201" s="22">
        <f t="shared" si="39"/>
        <v>399.82500000000005</v>
      </c>
      <c r="N201" s="22">
        <f t="shared" si="39"/>
        <v>77.847500000000011</v>
      </c>
      <c r="O201" s="22">
        <f t="shared" si="39"/>
        <v>8.7539999999999996</v>
      </c>
      <c r="P201" s="194"/>
      <c r="Q201" s="108">
        <f>G201/2350</f>
        <v>0.28885957446808508</v>
      </c>
      <c r="R201" s="131" t="s">
        <v>319</v>
      </c>
    </row>
    <row r="202" spans="1:21" x14ac:dyDescent="0.25">
      <c r="A202" s="7"/>
      <c r="B202" s="16" t="s">
        <v>12</v>
      </c>
      <c r="C202" s="59"/>
      <c r="D202" s="117"/>
      <c r="E202" s="24"/>
      <c r="F202" s="117"/>
      <c r="G202" s="24"/>
      <c r="H202" s="117"/>
      <c r="I202" s="24"/>
      <c r="J202" s="117"/>
      <c r="K202" s="24"/>
      <c r="L202" s="117"/>
      <c r="M202" s="24"/>
      <c r="N202" s="24"/>
      <c r="O202" s="117"/>
      <c r="P202" s="198"/>
    </row>
    <row r="203" spans="1:21" x14ac:dyDescent="0.25">
      <c r="A203" s="18" t="s">
        <v>121</v>
      </c>
      <c r="B203" s="49"/>
      <c r="C203" s="43" t="s">
        <v>238</v>
      </c>
      <c r="D203" s="11">
        <v>1.7892000000000001</v>
      </c>
      <c r="E203" s="20">
        <v>3.1133999999999999</v>
      </c>
      <c r="F203" s="11">
        <v>3.7505999999999995</v>
      </c>
      <c r="G203" s="20">
        <v>50.16</v>
      </c>
      <c r="H203" s="11">
        <v>6.3E-2</v>
      </c>
      <c r="I203" s="20">
        <v>6.6</v>
      </c>
      <c r="J203" s="11"/>
      <c r="K203" s="20">
        <v>1.4447999999999999</v>
      </c>
      <c r="L203" s="11">
        <v>12.87</v>
      </c>
      <c r="M203" s="20">
        <v>35.97</v>
      </c>
      <c r="N203" s="20">
        <v>12.48</v>
      </c>
      <c r="O203" s="11">
        <v>0.41040000000000004</v>
      </c>
      <c r="P203" s="205" t="s">
        <v>270</v>
      </c>
    </row>
    <row r="204" spans="1:21" ht="18.75" customHeight="1" x14ac:dyDescent="0.25">
      <c r="A204" s="18" t="s">
        <v>378</v>
      </c>
      <c r="B204" s="49"/>
      <c r="C204" s="174" t="s">
        <v>230</v>
      </c>
      <c r="D204" s="166">
        <v>3.58</v>
      </c>
      <c r="E204" s="167">
        <v>10.34</v>
      </c>
      <c r="F204" s="166">
        <v>4.87</v>
      </c>
      <c r="G204" s="167">
        <v>125</v>
      </c>
      <c r="H204" s="166">
        <v>3.4000000000000002E-2</v>
      </c>
      <c r="I204" s="167">
        <v>7.9</v>
      </c>
      <c r="J204" s="166">
        <v>0</v>
      </c>
      <c r="K204" s="167">
        <v>1.8399999999999999</v>
      </c>
      <c r="L204" s="166">
        <v>28.700000000000003</v>
      </c>
      <c r="M204" s="167">
        <v>26.860000000000003</v>
      </c>
      <c r="N204" s="167">
        <v>11.340000000000002</v>
      </c>
      <c r="O204" s="166">
        <v>0.45999999999999996</v>
      </c>
      <c r="P204" s="206" t="s">
        <v>271</v>
      </c>
    </row>
    <row r="205" spans="1:21" ht="31.5" x14ac:dyDescent="0.25">
      <c r="A205" s="18" t="s">
        <v>117</v>
      </c>
      <c r="B205" s="49"/>
      <c r="C205" s="43" t="s">
        <v>193</v>
      </c>
      <c r="D205" s="11">
        <v>14.16</v>
      </c>
      <c r="E205" s="20">
        <v>10.914999999999999</v>
      </c>
      <c r="F205" s="11">
        <v>35.1</v>
      </c>
      <c r="G205" s="20">
        <v>335.5</v>
      </c>
      <c r="H205" s="11">
        <v>0.2</v>
      </c>
      <c r="I205" s="20">
        <v>12.475000000000001</v>
      </c>
      <c r="J205" s="11">
        <v>41.7</v>
      </c>
      <c r="K205" s="20">
        <v>1.4649999999999999</v>
      </c>
      <c r="L205" s="11">
        <v>75.159999999999982</v>
      </c>
      <c r="M205" s="20">
        <v>168.94</v>
      </c>
      <c r="N205" s="20">
        <v>45.12</v>
      </c>
      <c r="O205" s="11">
        <v>4.09</v>
      </c>
      <c r="P205" s="205" t="s">
        <v>196</v>
      </c>
    </row>
    <row r="206" spans="1:21" x14ac:dyDescent="0.25">
      <c r="A206" s="18" t="s">
        <v>387</v>
      </c>
      <c r="B206" s="49"/>
      <c r="C206" s="43" t="s">
        <v>230</v>
      </c>
      <c r="D206" s="11">
        <v>0.16</v>
      </c>
      <c r="E206" s="20">
        <v>0.12</v>
      </c>
      <c r="F206" s="11">
        <v>18.099999999999998</v>
      </c>
      <c r="G206" s="20">
        <v>74.59999999999998</v>
      </c>
      <c r="H206" s="11">
        <v>8.0000000000000002E-3</v>
      </c>
      <c r="I206" s="20">
        <v>0.90000000000000013</v>
      </c>
      <c r="J206" s="11">
        <v>0</v>
      </c>
      <c r="K206" s="20">
        <v>0.16</v>
      </c>
      <c r="L206" s="11">
        <v>15.080000000000002</v>
      </c>
      <c r="M206" s="20">
        <v>6.4</v>
      </c>
      <c r="N206" s="20">
        <v>6.34</v>
      </c>
      <c r="O206" s="11">
        <v>0.96199999999999997</v>
      </c>
      <c r="P206" s="205" t="s">
        <v>243</v>
      </c>
    </row>
    <row r="207" spans="1:21" x14ac:dyDescent="0.25">
      <c r="A207" s="18" t="s">
        <v>13</v>
      </c>
      <c r="B207" s="49"/>
      <c r="C207" s="43">
        <v>50</v>
      </c>
      <c r="D207" s="11">
        <v>3.3</v>
      </c>
      <c r="E207" s="20">
        <v>0.6</v>
      </c>
      <c r="F207" s="11">
        <v>19.8</v>
      </c>
      <c r="G207" s="20">
        <v>99</v>
      </c>
      <c r="H207" s="11">
        <v>8.5000000000000006E-2</v>
      </c>
      <c r="I207" s="20">
        <v>0</v>
      </c>
      <c r="J207" s="11">
        <v>0</v>
      </c>
      <c r="K207" s="20">
        <v>0.7</v>
      </c>
      <c r="L207" s="11">
        <v>14.5</v>
      </c>
      <c r="M207" s="20">
        <v>75</v>
      </c>
      <c r="N207" s="20">
        <v>23.5</v>
      </c>
      <c r="O207" s="11">
        <v>1.95</v>
      </c>
      <c r="P207" s="205" t="s">
        <v>198</v>
      </c>
    </row>
    <row r="208" spans="1:21" ht="16.5" thickBot="1" x14ac:dyDescent="0.3">
      <c r="A208" s="18" t="s">
        <v>35</v>
      </c>
      <c r="B208" s="9"/>
      <c r="C208" s="19">
        <v>40</v>
      </c>
      <c r="D208" s="20">
        <v>3.04</v>
      </c>
      <c r="E208" s="162">
        <v>0.32000000000000006</v>
      </c>
      <c r="F208" s="11">
        <v>19.680000000000003</v>
      </c>
      <c r="G208" s="35">
        <v>94</v>
      </c>
      <c r="H208" s="19">
        <v>4.4000000000000004E-2</v>
      </c>
      <c r="I208" s="63">
        <v>0</v>
      </c>
      <c r="J208" s="19">
        <v>0</v>
      </c>
      <c r="K208" s="19">
        <v>0.44000000000000006</v>
      </c>
      <c r="L208" s="19">
        <v>8</v>
      </c>
      <c r="M208" s="19">
        <v>26</v>
      </c>
      <c r="N208" s="19">
        <v>5.6000000000000005</v>
      </c>
      <c r="O208" s="47">
        <v>0.44000000000000006</v>
      </c>
      <c r="P208" s="187" t="s">
        <v>188</v>
      </c>
      <c r="T208" s="105"/>
      <c r="U208" s="105"/>
    </row>
    <row r="209" spans="1:18" ht="22.5" customHeight="1" thickBot="1" x14ac:dyDescent="0.3">
      <c r="A209" s="119" t="s">
        <v>167</v>
      </c>
      <c r="B209" s="98"/>
      <c r="C209" s="21">
        <v>750</v>
      </c>
      <c r="D209" s="22">
        <f>D203+D204+D205+D206+D207+D208</f>
        <v>26.029199999999999</v>
      </c>
      <c r="E209" s="22">
        <v>26.41</v>
      </c>
      <c r="F209" s="22">
        <v>111.4</v>
      </c>
      <c r="G209" s="22">
        <v>788.26</v>
      </c>
      <c r="H209" s="22">
        <f t="shared" ref="H209:O209" si="40">H203+H204+H205+H206+H207+H208</f>
        <v>0.43400000000000005</v>
      </c>
      <c r="I209" s="22">
        <f t="shared" si="40"/>
        <v>27.875</v>
      </c>
      <c r="J209" s="22">
        <f t="shared" si="40"/>
        <v>41.7</v>
      </c>
      <c r="K209" s="22">
        <f t="shared" si="40"/>
        <v>6.0498000000000003</v>
      </c>
      <c r="L209" s="22">
        <f t="shared" si="40"/>
        <v>154.31</v>
      </c>
      <c r="M209" s="22">
        <f t="shared" si="40"/>
        <v>339.16999999999996</v>
      </c>
      <c r="N209" s="22">
        <f t="shared" si="40"/>
        <v>104.38</v>
      </c>
      <c r="O209" s="22">
        <f t="shared" si="40"/>
        <v>8.3124000000000002</v>
      </c>
      <c r="P209" s="195"/>
      <c r="Q209" s="108">
        <f>G209/2350</f>
        <v>0.33542978723404254</v>
      </c>
      <c r="R209" s="134" t="s">
        <v>320</v>
      </c>
    </row>
    <row r="210" spans="1:18" ht="19.5" customHeight="1" thickBot="1" x14ac:dyDescent="0.3">
      <c r="A210" s="154" t="s">
        <v>169</v>
      </c>
      <c r="B210" s="100"/>
      <c r="C210" s="21">
        <f>C197+C200+C209</f>
        <v>1515</v>
      </c>
      <c r="D210" s="22">
        <f t="shared" ref="D210:O210" si="41">D197+D200+D209</f>
        <v>46.6952</v>
      </c>
      <c r="E210" s="22">
        <f t="shared" si="41"/>
        <v>49.643000000000001</v>
      </c>
      <c r="F210" s="22">
        <f t="shared" si="41"/>
        <v>201.76599999999999</v>
      </c>
      <c r="G210" s="22">
        <f t="shared" si="41"/>
        <v>1467.08</v>
      </c>
      <c r="H210" s="22">
        <f t="shared" si="41"/>
        <v>0.73480000000000012</v>
      </c>
      <c r="I210" s="22">
        <f t="shared" si="41"/>
        <v>45.494999999999997</v>
      </c>
      <c r="J210" s="22">
        <f t="shared" si="41"/>
        <v>232.8</v>
      </c>
      <c r="K210" s="22">
        <f t="shared" si="41"/>
        <v>8.3872999999999998</v>
      </c>
      <c r="L210" s="22">
        <f t="shared" si="41"/>
        <v>456.86750000000001</v>
      </c>
      <c r="M210" s="22">
        <f t="shared" si="41"/>
        <v>738.995</v>
      </c>
      <c r="N210" s="22">
        <f t="shared" si="41"/>
        <v>182.22750000000002</v>
      </c>
      <c r="O210" s="22">
        <f t="shared" si="41"/>
        <v>17.066400000000002</v>
      </c>
      <c r="P210" s="221"/>
      <c r="Q210" s="108">
        <f>G210/2350</f>
        <v>0.62428936170212768</v>
      </c>
      <c r="R210" s="131" t="s">
        <v>321</v>
      </c>
    </row>
    <row r="211" spans="1:18" x14ac:dyDescent="0.25">
      <c r="A211" s="75"/>
      <c r="C211" s="91"/>
      <c r="D211" s="92"/>
      <c r="E211" s="92"/>
      <c r="F211" s="92"/>
      <c r="G211" s="92"/>
      <c r="P211" s="217"/>
    </row>
    <row r="212" spans="1:18" ht="16.5" thickBot="1" x14ac:dyDescent="0.3">
      <c r="A212" s="75" t="s">
        <v>53</v>
      </c>
      <c r="B212" s="97"/>
      <c r="C212" s="80"/>
      <c r="P212" s="220"/>
    </row>
    <row r="213" spans="1:18" ht="15.75" customHeight="1" x14ac:dyDescent="0.25">
      <c r="A213" s="7" t="s">
        <v>148</v>
      </c>
      <c r="B213" s="82"/>
      <c r="C213" s="41" t="s">
        <v>149</v>
      </c>
      <c r="D213" s="251" t="s">
        <v>150</v>
      </c>
      <c r="E213" s="252"/>
      <c r="F213" s="253"/>
      <c r="G213" s="24" t="s">
        <v>151</v>
      </c>
      <c r="H213" s="264" t="s">
        <v>152</v>
      </c>
      <c r="I213" s="261" t="s">
        <v>153</v>
      </c>
      <c r="J213" s="267" t="s">
        <v>154</v>
      </c>
      <c r="K213" s="261" t="s">
        <v>155</v>
      </c>
      <c r="L213" s="267" t="s">
        <v>156</v>
      </c>
      <c r="M213" s="261" t="s">
        <v>157</v>
      </c>
      <c r="N213" s="264" t="s">
        <v>158</v>
      </c>
      <c r="O213" s="261" t="s">
        <v>159</v>
      </c>
      <c r="P213" s="222" t="s">
        <v>170</v>
      </c>
    </row>
    <row r="214" spans="1:18" ht="16.5" thickBot="1" x14ac:dyDescent="0.3">
      <c r="A214" s="18" t="s">
        <v>160</v>
      </c>
      <c r="B214" s="9"/>
      <c r="C214" s="42" t="s">
        <v>161</v>
      </c>
      <c r="D214" s="254"/>
      <c r="E214" s="255"/>
      <c r="F214" s="256"/>
      <c r="G214" s="20" t="s">
        <v>173</v>
      </c>
      <c r="H214" s="265"/>
      <c r="I214" s="262"/>
      <c r="J214" s="268"/>
      <c r="K214" s="262"/>
      <c r="L214" s="268"/>
      <c r="M214" s="262"/>
      <c r="N214" s="265"/>
      <c r="O214" s="262"/>
      <c r="P214" s="223" t="s">
        <v>171</v>
      </c>
    </row>
    <row r="215" spans="1:18" ht="16.5" thickBot="1" x14ac:dyDescent="0.3">
      <c r="A215" s="18"/>
      <c r="B215" s="9"/>
      <c r="C215" s="42"/>
      <c r="D215" s="118" t="s">
        <v>162</v>
      </c>
      <c r="E215" s="24" t="s">
        <v>163</v>
      </c>
      <c r="F215" s="117" t="s">
        <v>164</v>
      </c>
      <c r="G215" s="24" t="s">
        <v>165</v>
      </c>
      <c r="H215" s="266"/>
      <c r="I215" s="263"/>
      <c r="J215" s="269"/>
      <c r="K215" s="263"/>
      <c r="L215" s="269"/>
      <c r="M215" s="263"/>
      <c r="N215" s="266"/>
      <c r="O215" s="263"/>
      <c r="P215" s="223"/>
    </row>
    <row r="216" spans="1:18" x14ac:dyDescent="0.25">
      <c r="A216" s="7"/>
      <c r="B216" s="16" t="s">
        <v>5</v>
      </c>
      <c r="C216" s="41"/>
      <c r="D216" s="117"/>
      <c r="E216" s="24"/>
      <c r="F216" s="117"/>
      <c r="G216" s="24"/>
      <c r="H216" s="117"/>
      <c r="I216" s="24"/>
      <c r="J216" s="11"/>
      <c r="K216" s="24"/>
      <c r="L216" s="11"/>
      <c r="M216" s="24"/>
      <c r="N216" s="11"/>
      <c r="O216" s="24"/>
      <c r="P216" s="191"/>
    </row>
    <row r="217" spans="1:18" x14ac:dyDescent="0.25">
      <c r="A217" s="18" t="s">
        <v>90</v>
      </c>
      <c r="B217" s="49"/>
      <c r="C217" s="42" t="s">
        <v>89</v>
      </c>
      <c r="D217" s="11">
        <v>6.2750000000000004</v>
      </c>
      <c r="E217" s="20">
        <v>12.11</v>
      </c>
      <c r="F217" s="11">
        <v>15.549999999999997</v>
      </c>
      <c r="G217" s="20">
        <v>196.09999999999997</v>
      </c>
      <c r="H217" s="11">
        <v>3.7999999999999985E-2</v>
      </c>
      <c r="I217" s="20">
        <v>0.105</v>
      </c>
      <c r="J217" s="11">
        <v>71.5</v>
      </c>
      <c r="K217" s="20">
        <v>0.67999999999999994</v>
      </c>
      <c r="L217" s="11">
        <v>158.09999999999997</v>
      </c>
      <c r="M217" s="20">
        <v>112.49999999999999</v>
      </c>
      <c r="N217" s="11">
        <v>12.149999999999999</v>
      </c>
      <c r="O217" s="20">
        <v>0.48499999999999999</v>
      </c>
      <c r="P217" s="191" t="s">
        <v>201</v>
      </c>
    </row>
    <row r="218" spans="1:18" ht="31.5" x14ac:dyDescent="0.25">
      <c r="A218" s="18" t="s">
        <v>115</v>
      </c>
      <c r="B218" s="49"/>
      <c r="C218" s="42" t="s">
        <v>166</v>
      </c>
      <c r="D218" s="11">
        <v>6.7269999999999994</v>
      </c>
      <c r="E218" s="20">
        <v>5.65</v>
      </c>
      <c r="F218" s="11">
        <v>33.297999999999995</v>
      </c>
      <c r="G218" s="20">
        <v>222.6</v>
      </c>
      <c r="H218" s="11">
        <v>0.17099999999999999</v>
      </c>
      <c r="I218" s="20">
        <v>1.0529999999999999</v>
      </c>
      <c r="J218" s="11">
        <v>36.200000000000003</v>
      </c>
      <c r="K218" s="20">
        <v>0.14000000000000001</v>
      </c>
      <c r="L218" s="11">
        <v>123.33000000000003</v>
      </c>
      <c r="M218" s="20">
        <v>164.73300000000006</v>
      </c>
      <c r="N218" s="20">
        <v>42.840000000000018</v>
      </c>
      <c r="O218" s="11">
        <v>1.0990000000000004</v>
      </c>
      <c r="P218" s="176" t="s">
        <v>277</v>
      </c>
    </row>
    <row r="219" spans="1:18" x14ac:dyDescent="0.25">
      <c r="A219" s="18" t="s">
        <v>80</v>
      </c>
      <c r="B219" s="49"/>
      <c r="C219" s="42" t="s">
        <v>216</v>
      </c>
      <c r="D219" s="11">
        <v>2.4249999999999998</v>
      </c>
      <c r="E219" s="20">
        <v>0.95</v>
      </c>
      <c r="F219" s="11">
        <v>11.6</v>
      </c>
      <c r="G219" s="20">
        <v>99.14</v>
      </c>
      <c r="H219" s="11">
        <v>4.859999999999999E-2</v>
      </c>
      <c r="I219" s="20">
        <v>0</v>
      </c>
      <c r="J219" s="11">
        <v>29.134999999999998</v>
      </c>
      <c r="K219" s="20">
        <v>0.72500000000000009</v>
      </c>
      <c r="L219" s="11">
        <v>11.01135</v>
      </c>
      <c r="M219" s="20">
        <v>29.904000000000003</v>
      </c>
      <c r="N219" s="11">
        <v>8.5887000000000011</v>
      </c>
      <c r="O219" s="20">
        <v>0.50050000000000006</v>
      </c>
      <c r="P219" s="191" t="s">
        <v>217</v>
      </c>
    </row>
    <row r="220" spans="1:18" x14ac:dyDescent="0.25">
      <c r="A220" s="18" t="s">
        <v>46</v>
      </c>
      <c r="B220" s="9"/>
      <c r="C220" s="42" t="s">
        <v>185</v>
      </c>
      <c r="D220" s="11">
        <v>1.46</v>
      </c>
      <c r="E220" s="20">
        <v>1.0765</v>
      </c>
      <c r="F220" s="11">
        <v>11.959999999999999</v>
      </c>
      <c r="G220" s="20">
        <v>63.7</v>
      </c>
      <c r="H220" s="11">
        <v>1.7499999999999998E-2</v>
      </c>
      <c r="I220" s="20">
        <v>0.66999999999999993</v>
      </c>
      <c r="J220" s="11">
        <v>7.9999999999999982</v>
      </c>
      <c r="K220" s="20">
        <v>0</v>
      </c>
      <c r="L220" s="11">
        <v>63.015000000000001</v>
      </c>
      <c r="M220" s="20">
        <v>48.36</v>
      </c>
      <c r="N220" s="11">
        <v>12.2</v>
      </c>
      <c r="O220" s="20">
        <v>1.2999999999999996</v>
      </c>
      <c r="P220" s="191" t="s">
        <v>191</v>
      </c>
    </row>
    <row r="221" spans="1:18" x14ac:dyDescent="0.25">
      <c r="A221" s="18" t="s">
        <v>70</v>
      </c>
      <c r="B221" s="9"/>
      <c r="C221" s="42">
        <v>120</v>
      </c>
      <c r="D221" s="11">
        <v>0.48</v>
      </c>
      <c r="E221" s="20">
        <v>0.48</v>
      </c>
      <c r="F221" s="11">
        <v>11.759999999999998</v>
      </c>
      <c r="G221" s="20">
        <v>56.399999999999984</v>
      </c>
      <c r="H221" s="47">
        <v>3.599999999999999E-2</v>
      </c>
      <c r="I221" s="19">
        <v>11.999999999999996</v>
      </c>
      <c r="J221" s="47">
        <v>0</v>
      </c>
      <c r="K221" s="19">
        <v>0.24</v>
      </c>
      <c r="L221" s="47">
        <v>19.2</v>
      </c>
      <c r="M221" s="19">
        <v>13.2</v>
      </c>
      <c r="N221" s="63">
        <v>10.799999999999999</v>
      </c>
      <c r="O221" s="47">
        <v>2.6399999999999997</v>
      </c>
      <c r="P221" s="176" t="s">
        <v>189</v>
      </c>
    </row>
    <row r="222" spans="1:18" ht="16.5" thickBot="1" x14ac:dyDescent="0.3">
      <c r="A222" s="18" t="s">
        <v>37</v>
      </c>
      <c r="B222" s="9"/>
      <c r="C222" s="42">
        <v>30</v>
      </c>
      <c r="D222" s="12">
        <v>2.25</v>
      </c>
      <c r="E222" s="20">
        <v>0.87</v>
      </c>
      <c r="F222" s="33">
        <v>15.419999999999998</v>
      </c>
      <c r="G222" s="12">
        <v>78.599999999999994</v>
      </c>
      <c r="H222" s="12">
        <v>3.3000000000000002E-2</v>
      </c>
      <c r="I222" s="20">
        <v>0</v>
      </c>
      <c r="J222" s="11">
        <v>0</v>
      </c>
      <c r="K222" s="20">
        <v>0.51</v>
      </c>
      <c r="L222" s="11">
        <v>5.7</v>
      </c>
      <c r="M222" s="20">
        <v>19.5</v>
      </c>
      <c r="N222" s="20">
        <v>3.9</v>
      </c>
      <c r="O222" s="11">
        <v>0.36</v>
      </c>
      <c r="P222" s="176" t="s">
        <v>188</v>
      </c>
    </row>
    <row r="223" spans="1:18" ht="16.5" thickBot="1" x14ac:dyDescent="0.3">
      <c r="A223" s="119" t="s">
        <v>167</v>
      </c>
      <c r="B223" s="98"/>
      <c r="C223" s="58">
        <v>640</v>
      </c>
      <c r="D223" s="22">
        <f>SUM(D217:D222)</f>
        <v>19.617000000000001</v>
      </c>
      <c r="E223" s="22">
        <f t="shared" ref="E223:O223" si="42">SUM(E217:E222)</f>
        <v>21.136499999999998</v>
      </c>
      <c r="F223" s="22">
        <f t="shared" si="42"/>
        <v>99.58799999999998</v>
      </c>
      <c r="G223" s="22">
        <f>SUM(G217:G222)</f>
        <v>716.54</v>
      </c>
      <c r="H223" s="22">
        <f t="shared" si="42"/>
        <v>0.34409999999999996</v>
      </c>
      <c r="I223" s="22">
        <f t="shared" si="42"/>
        <v>13.827999999999996</v>
      </c>
      <c r="J223" s="22">
        <f t="shared" si="42"/>
        <v>144.83500000000001</v>
      </c>
      <c r="K223" s="22">
        <f t="shared" si="42"/>
        <v>2.2949999999999999</v>
      </c>
      <c r="L223" s="22">
        <f t="shared" si="42"/>
        <v>380.35634999999996</v>
      </c>
      <c r="M223" s="22">
        <f t="shared" si="42"/>
        <v>388.19700000000006</v>
      </c>
      <c r="N223" s="22">
        <f t="shared" si="42"/>
        <v>90.478700000000018</v>
      </c>
      <c r="O223" s="22">
        <f t="shared" si="42"/>
        <v>6.3845000000000001</v>
      </c>
      <c r="P223" s="210"/>
    </row>
    <row r="224" spans="1:18" ht="31.5" x14ac:dyDescent="0.25">
      <c r="A224" s="7"/>
      <c r="B224" s="16" t="s">
        <v>168</v>
      </c>
      <c r="C224" s="59"/>
      <c r="D224" s="24"/>
      <c r="E224" s="118"/>
      <c r="F224" s="117"/>
      <c r="G224" s="24"/>
      <c r="H224" s="117"/>
      <c r="I224" s="24"/>
      <c r="J224" s="117"/>
      <c r="K224" s="24"/>
      <c r="L224" s="117"/>
      <c r="M224" s="24"/>
      <c r="N224" s="117"/>
      <c r="O224" s="24"/>
      <c r="P224" s="208"/>
    </row>
    <row r="225" spans="1:18" ht="16.5" thickBot="1" x14ac:dyDescent="0.3">
      <c r="A225" s="18" t="s">
        <v>82</v>
      </c>
      <c r="B225" s="9"/>
      <c r="C225" s="42">
        <v>200</v>
      </c>
      <c r="D225" s="20">
        <v>5.8</v>
      </c>
      <c r="E225" s="33">
        <v>5</v>
      </c>
      <c r="F225" s="20">
        <v>8</v>
      </c>
      <c r="G225" s="20">
        <v>100</v>
      </c>
      <c r="H225" s="11">
        <v>7.2000000000000008E-2</v>
      </c>
      <c r="I225" s="20">
        <v>1.26</v>
      </c>
      <c r="J225" s="11">
        <v>36</v>
      </c>
      <c r="K225" s="20">
        <v>0</v>
      </c>
      <c r="L225" s="11">
        <v>216</v>
      </c>
      <c r="M225" s="20">
        <v>162</v>
      </c>
      <c r="N225" s="11">
        <v>25.2</v>
      </c>
      <c r="O225" s="20">
        <v>0.18</v>
      </c>
      <c r="P225" s="213" t="s">
        <v>206</v>
      </c>
    </row>
    <row r="226" spans="1:18" s="69" customFormat="1" ht="16.5" thickBot="1" x14ac:dyDescent="0.3">
      <c r="A226" s="119" t="s">
        <v>167</v>
      </c>
      <c r="B226" s="99"/>
      <c r="C226" s="102" t="s">
        <v>230</v>
      </c>
      <c r="D226" s="22">
        <f t="shared" ref="D226:O226" si="43">SUM(D225:D225)</f>
        <v>5.8</v>
      </c>
      <c r="E226" s="40">
        <f t="shared" si="43"/>
        <v>5</v>
      </c>
      <c r="F226" s="22">
        <f t="shared" si="43"/>
        <v>8</v>
      </c>
      <c r="G226" s="22">
        <f t="shared" si="43"/>
        <v>100</v>
      </c>
      <c r="H226" s="36">
        <f t="shared" si="43"/>
        <v>7.2000000000000008E-2</v>
      </c>
      <c r="I226" s="22">
        <f t="shared" si="43"/>
        <v>1.26</v>
      </c>
      <c r="J226" s="36">
        <f t="shared" si="43"/>
        <v>36</v>
      </c>
      <c r="K226" s="22">
        <f t="shared" si="43"/>
        <v>0</v>
      </c>
      <c r="L226" s="36">
        <f t="shared" si="43"/>
        <v>216</v>
      </c>
      <c r="M226" s="22">
        <f t="shared" si="43"/>
        <v>162</v>
      </c>
      <c r="N226" s="36">
        <f t="shared" si="43"/>
        <v>25.2</v>
      </c>
      <c r="O226" s="22">
        <f t="shared" si="43"/>
        <v>0.18</v>
      </c>
      <c r="P226" s="210"/>
      <c r="Q226" s="108"/>
    </row>
    <row r="227" spans="1:18" s="69" customFormat="1" ht="18" customHeight="1" thickBot="1" x14ac:dyDescent="0.3">
      <c r="A227" s="249" t="s">
        <v>367</v>
      </c>
      <c r="B227" s="250"/>
      <c r="C227" s="85">
        <f>C223+C226</f>
        <v>840</v>
      </c>
      <c r="D227" s="85">
        <f>D223+D226</f>
        <v>25.417000000000002</v>
      </c>
      <c r="E227" s="85">
        <f t="shared" ref="E227:O227" si="44">E223+E226</f>
        <v>26.136499999999998</v>
      </c>
      <c r="F227" s="85">
        <f t="shared" si="44"/>
        <v>107.58799999999998</v>
      </c>
      <c r="G227" s="85">
        <f>G223+G226</f>
        <v>816.54</v>
      </c>
      <c r="H227" s="85">
        <f t="shared" si="44"/>
        <v>0.41609999999999997</v>
      </c>
      <c r="I227" s="85">
        <f t="shared" si="44"/>
        <v>15.087999999999996</v>
      </c>
      <c r="J227" s="85">
        <f t="shared" si="44"/>
        <v>180.83500000000001</v>
      </c>
      <c r="K227" s="85">
        <f t="shared" si="44"/>
        <v>2.2949999999999999</v>
      </c>
      <c r="L227" s="85">
        <f t="shared" si="44"/>
        <v>596.35635000000002</v>
      </c>
      <c r="M227" s="85">
        <f t="shared" si="44"/>
        <v>550.19700000000012</v>
      </c>
      <c r="N227" s="85">
        <f t="shared" si="44"/>
        <v>115.67870000000002</v>
      </c>
      <c r="O227" s="85">
        <f t="shared" si="44"/>
        <v>6.5644999999999998</v>
      </c>
      <c r="P227" s="211"/>
      <c r="Q227" s="108">
        <f>G227/2350</f>
        <v>0.347463829787234</v>
      </c>
      <c r="R227" s="131" t="s">
        <v>319</v>
      </c>
    </row>
    <row r="228" spans="1:18" ht="14.25" customHeight="1" x14ac:dyDescent="0.25">
      <c r="A228" s="7"/>
      <c r="B228" s="16" t="s">
        <v>12</v>
      </c>
      <c r="C228" s="59"/>
      <c r="D228" s="117"/>
      <c r="E228" s="24"/>
      <c r="F228" s="117"/>
      <c r="G228" s="24"/>
      <c r="H228" s="117"/>
      <c r="I228" s="24"/>
      <c r="J228" s="117"/>
      <c r="K228" s="24"/>
      <c r="L228" s="117"/>
      <c r="M228" s="24"/>
      <c r="N228" s="117"/>
      <c r="O228" s="24"/>
      <c r="P228" s="224"/>
    </row>
    <row r="229" spans="1:18" ht="21" customHeight="1" x14ac:dyDescent="0.25">
      <c r="A229" s="18" t="s">
        <v>122</v>
      </c>
      <c r="B229" s="49"/>
      <c r="C229" s="43" t="s">
        <v>238</v>
      </c>
      <c r="D229" s="11">
        <v>0.8448</v>
      </c>
      <c r="E229" s="20">
        <v>3.6071999999999997</v>
      </c>
      <c r="F229" s="11">
        <v>4.9559999999999995</v>
      </c>
      <c r="G229" s="20">
        <v>55.68</v>
      </c>
      <c r="H229" s="11">
        <v>1.0200000000000001E-2</v>
      </c>
      <c r="I229" s="20">
        <v>3.9899999999999998</v>
      </c>
      <c r="J229" s="11">
        <v>0</v>
      </c>
      <c r="K229" s="20">
        <v>1.62</v>
      </c>
      <c r="L229" s="11">
        <v>21.278400000000001</v>
      </c>
      <c r="M229" s="20">
        <v>24.379200000000001</v>
      </c>
      <c r="N229" s="11">
        <v>12.417000000000002</v>
      </c>
      <c r="O229" s="20">
        <v>0.79440000000000022</v>
      </c>
      <c r="P229" s="215" t="s">
        <v>273</v>
      </c>
    </row>
    <row r="230" spans="1:18" ht="33.75" customHeight="1" x14ac:dyDescent="0.25">
      <c r="A230" s="18" t="s">
        <v>377</v>
      </c>
      <c r="B230" s="49"/>
      <c r="C230" s="43" t="s">
        <v>263</v>
      </c>
      <c r="D230" s="11">
        <v>5.0999999999999996</v>
      </c>
      <c r="E230" s="20">
        <v>13.2</v>
      </c>
      <c r="F230" s="11">
        <v>19.14</v>
      </c>
      <c r="G230" s="20">
        <v>201.4</v>
      </c>
      <c r="H230" s="11">
        <v>4.7E-2</v>
      </c>
      <c r="I230" s="20">
        <v>8.8159999999999989</v>
      </c>
      <c r="J230" s="11">
        <v>15.82</v>
      </c>
      <c r="K230" s="20">
        <v>2.0419999999999998</v>
      </c>
      <c r="L230" s="11">
        <v>53.94</v>
      </c>
      <c r="M230" s="20">
        <v>66.180000000000007</v>
      </c>
      <c r="N230" s="11">
        <v>23.827999999999999</v>
      </c>
      <c r="O230" s="20">
        <v>1.1880000000000002</v>
      </c>
      <c r="P230" s="215" t="s">
        <v>274</v>
      </c>
    </row>
    <row r="231" spans="1:18" ht="18" customHeight="1" x14ac:dyDescent="0.25">
      <c r="A231" s="18" t="s">
        <v>120</v>
      </c>
      <c r="B231" s="49"/>
      <c r="C231" s="43" t="s">
        <v>241</v>
      </c>
      <c r="D231" s="11">
        <v>11.628</v>
      </c>
      <c r="E231" s="20">
        <v>7.3800000000000008</v>
      </c>
      <c r="F231" s="11">
        <v>14.255999999999998</v>
      </c>
      <c r="G231" s="20">
        <v>171</v>
      </c>
      <c r="H231" s="11">
        <v>7.1999999999999995E-2</v>
      </c>
      <c r="I231" s="20">
        <v>0.59399999999999997</v>
      </c>
      <c r="J231" s="11">
        <v>8.4599999999999973</v>
      </c>
      <c r="K231" s="20">
        <v>4.5179999999999998</v>
      </c>
      <c r="L231" s="11">
        <v>64.691999999999993</v>
      </c>
      <c r="M231" s="20">
        <v>166.91400000000002</v>
      </c>
      <c r="N231" s="11">
        <v>37.026000000000003</v>
      </c>
      <c r="O231" s="20">
        <v>1.3140000000000001</v>
      </c>
      <c r="P231" s="215" t="s">
        <v>275</v>
      </c>
    </row>
    <row r="232" spans="1:18" ht="19.5" customHeight="1" x14ac:dyDescent="0.25">
      <c r="A232" s="18" t="s">
        <v>20</v>
      </c>
      <c r="B232" s="49"/>
      <c r="C232" s="43" t="s">
        <v>232</v>
      </c>
      <c r="D232" s="11">
        <v>3.6774</v>
      </c>
      <c r="E232" s="20">
        <v>5.7618</v>
      </c>
      <c r="F232" s="11">
        <v>24.526800000000001</v>
      </c>
      <c r="G232" s="20">
        <v>164.70000000000002</v>
      </c>
      <c r="H232" s="11">
        <v>0.16740000000000002</v>
      </c>
      <c r="I232" s="20">
        <v>21.7926</v>
      </c>
      <c r="J232" s="11">
        <v>0</v>
      </c>
      <c r="K232" s="20">
        <v>0.21779999999999999</v>
      </c>
      <c r="L232" s="11">
        <v>44.37</v>
      </c>
      <c r="M232" s="20">
        <v>103.91399999999999</v>
      </c>
      <c r="N232" s="11">
        <v>33.299999999999997</v>
      </c>
      <c r="O232" s="20">
        <v>1.2114</v>
      </c>
      <c r="P232" s="215" t="s">
        <v>276</v>
      </c>
    </row>
    <row r="233" spans="1:18" ht="22.5" customHeight="1" x14ac:dyDescent="0.25">
      <c r="A233" s="76" t="s">
        <v>34</v>
      </c>
      <c r="B233" s="9"/>
      <c r="C233" s="19">
        <v>180</v>
      </c>
      <c r="D233" s="11">
        <v>0.9</v>
      </c>
      <c r="E233" s="20">
        <v>0</v>
      </c>
      <c r="F233" s="11">
        <v>18.18</v>
      </c>
      <c r="G233" s="46">
        <v>76.319999999999993</v>
      </c>
      <c r="H233" s="47">
        <v>1.9799999999999998E-2</v>
      </c>
      <c r="I233" s="19">
        <v>3.5999999999999996</v>
      </c>
      <c r="J233" s="47">
        <v>0</v>
      </c>
      <c r="K233" s="19">
        <v>0.18000000000000002</v>
      </c>
      <c r="L233" s="47">
        <v>12.6</v>
      </c>
      <c r="M233" s="19">
        <v>12.6</v>
      </c>
      <c r="N233" s="19">
        <v>7.2</v>
      </c>
      <c r="O233" s="47">
        <v>2.52</v>
      </c>
      <c r="P233" s="176" t="s">
        <v>197</v>
      </c>
    </row>
    <row r="234" spans="1:18" x14ac:dyDescent="0.25">
      <c r="A234" s="121" t="s">
        <v>13</v>
      </c>
      <c r="B234" s="9"/>
      <c r="C234" s="19">
        <v>50</v>
      </c>
      <c r="D234" s="11">
        <v>3.3</v>
      </c>
      <c r="E234" s="20">
        <v>0.6</v>
      </c>
      <c r="F234" s="11">
        <v>19.8</v>
      </c>
      <c r="G234" s="20">
        <v>99</v>
      </c>
      <c r="H234" s="11">
        <v>8.5000000000000006E-2</v>
      </c>
      <c r="I234" s="20">
        <v>0</v>
      </c>
      <c r="J234" s="11">
        <v>0</v>
      </c>
      <c r="K234" s="20">
        <v>0.7</v>
      </c>
      <c r="L234" s="11">
        <v>14.5</v>
      </c>
      <c r="M234" s="20">
        <v>75</v>
      </c>
      <c r="N234" s="11">
        <v>23.5</v>
      </c>
      <c r="O234" s="20">
        <v>1.95</v>
      </c>
      <c r="P234" s="213" t="s">
        <v>198</v>
      </c>
    </row>
    <row r="235" spans="1:18" ht="16.5" thickBot="1" x14ac:dyDescent="0.3">
      <c r="A235" s="18" t="s">
        <v>35</v>
      </c>
      <c r="B235" s="9"/>
      <c r="C235" s="19">
        <v>40</v>
      </c>
      <c r="D235" s="20">
        <v>3.04</v>
      </c>
      <c r="E235" s="162">
        <v>0.32000000000000006</v>
      </c>
      <c r="F235" s="11">
        <v>19.680000000000003</v>
      </c>
      <c r="G235" s="35">
        <v>94</v>
      </c>
      <c r="H235" s="19">
        <v>4.4000000000000004E-2</v>
      </c>
      <c r="I235" s="63">
        <v>0</v>
      </c>
      <c r="J235" s="19">
        <v>0</v>
      </c>
      <c r="K235" s="19">
        <v>0.44000000000000006</v>
      </c>
      <c r="L235" s="19">
        <v>8</v>
      </c>
      <c r="M235" s="19">
        <v>26</v>
      </c>
      <c r="N235" s="19">
        <v>5.6000000000000005</v>
      </c>
      <c r="O235" s="47">
        <v>0.44000000000000006</v>
      </c>
      <c r="P235" s="187" t="s">
        <v>188</v>
      </c>
    </row>
    <row r="236" spans="1:18" ht="16.5" customHeight="1" thickBot="1" x14ac:dyDescent="0.3">
      <c r="A236" s="119" t="s">
        <v>167</v>
      </c>
      <c r="B236" s="98"/>
      <c r="C236" s="21">
        <v>820</v>
      </c>
      <c r="D236" s="22">
        <f>SUM(D229:D235)</f>
        <v>28.490199999999998</v>
      </c>
      <c r="E236" s="22">
        <f t="shared" ref="E236:O236" si="45">SUM(E229:E235)</f>
        <v>30.869</v>
      </c>
      <c r="F236" s="22">
        <f t="shared" si="45"/>
        <v>120.53879999999999</v>
      </c>
      <c r="G236" s="22">
        <f>SUM(G229:G235)</f>
        <v>862.09999999999991</v>
      </c>
      <c r="H236" s="22">
        <f t="shared" si="45"/>
        <v>0.44539999999999996</v>
      </c>
      <c r="I236" s="22">
        <f t="shared" si="45"/>
        <v>38.7926</v>
      </c>
      <c r="J236" s="22">
        <f t="shared" si="45"/>
        <v>24.279999999999998</v>
      </c>
      <c r="K236" s="22">
        <f t="shared" si="45"/>
        <v>9.7177999999999987</v>
      </c>
      <c r="L236" s="22">
        <f t="shared" si="45"/>
        <v>219.38039999999998</v>
      </c>
      <c r="M236" s="22">
        <f t="shared" si="45"/>
        <v>474.98720000000003</v>
      </c>
      <c r="N236" s="22">
        <f t="shared" si="45"/>
        <v>142.87100000000001</v>
      </c>
      <c r="O236" s="22">
        <f t="shared" si="45"/>
        <v>9.4177999999999997</v>
      </c>
      <c r="P236" s="210"/>
      <c r="Q236" s="108">
        <f>G236/2350</f>
        <v>0.36685106382978722</v>
      </c>
      <c r="R236" s="134" t="s">
        <v>320</v>
      </c>
    </row>
    <row r="237" spans="1:18" ht="21.75" customHeight="1" thickBot="1" x14ac:dyDescent="0.3">
      <c r="A237" s="154" t="s">
        <v>169</v>
      </c>
      <c r="B237" s="100"/>
      <c r="C237" s="22">
        <f>C223+C226+C236</f>
        <v>1660</v>
      </c>
      <c r="D237" s="22">
        <f>D223+D226+D236</f>
        <v>53.907200000000003</v>
      </c>
      <c r="E237" s="22">
        <f t="shared" ref="E237:O237" si="46">E223+E226+E236</f>
        <v>57.005499999999998</v>
      </c>
      <c r="F237" s="22">
        <f t="shared" si="46"/>
        <v>228.12679999999997</v>
      </c>
      <c r="G237" s="22">
        <f>G223+G226+G236</f>
        <v>1678.6399999999999</v>
      </c>
      <c r="H237" s="22">
        <f t="shared" si="46"/>
        <v>0.86149999999999993</v>
      </c>
      <c r="I237" s="22">
        <f t="shared" si="46"/>
        <v>53.880599999999994</v>
      </c>
      <c r="J237" s="22">
        <f t="shared" si="46"/>
        <v>205.11500000000001</v>
      </c>
      <c r="K237" s="22">
        <f t="shared" si="46"/>
        <v>12.012799999999999</v>
      </c>
      <c r="L237" s="22">
        <f t="shared" si="46"/>
        <v>815.73675000000003</v>
      </c>
      <c r="M237" s="22">
        <f t="shared" si="46"/>
        <v>1025.1842000000001</v>
      </c>
      <c r="N237" s="22">
        <f t="shared" si="46"/>
        <v>258.54970000000003</v>
      </c>
      <c r="O237" s="22">
        <f t="shared" si="46"/>
        <v>15.982299999999999</v>
      </c>
      <c r="P237" s="210"/>
      <c r="Q237" s="108">
        <f>G237/2350</f>
        <v>0.71431489361702127</v>
      </c>
      <c r="R237" s="131" t="s">
        <v>321</v>
      </c>
    </row>
    <row r="238" spans="1:18" x14ac:dyDescent="0.25">
      <c r="A238" s="77"/>
      <c r="B238" s="16"/>
      <c r="C238" s="81"/>
      <c r="D238" s="84"/>
      <c r="E238" s="84"/>
      <c r="F238" s="84"/>
      <c r="G238" s="56"/>
      <c r="H238" s="56"/>
      <c r="I238" s="56"/>
      <c r="J238" s="56"/>
      <c r="K238" s="56"/>
      <c r="L238" s="56"/>
      <c r="M238" s="56"/>
      <c r="N238" s="56"/>
      <c r="O238" s="56"/>
      <c r="P238" s="199"/>
    </row>
    <row r="239" spans="1:18" ht="16.5" thickBot="1" x14ac:dyDescent="0.3">
      <c r="A239" s="75" t="s">
        <v>7</v>
      </c>
      <c r="B239" s="80"/>
      <c r="C239" s="80"/>
      <c r="P239" s="200"/>
    </row>
    <row r="240" spans="1:18" ht="15.75" customHeight="1" x14ac:dyDescent="0.25">
      <c r="A240" s="7" t="s">
        <v>148</v>
      </c>
      <c r="B240" s="82"/>
      <c r="C240" s="41" t="s">
        <v>149</v>
      </c>
      <c r="D240" s="251" t="s">
        <v>150</v>
      </c>
      <c r="E240" s="252"/>
      <c r="F240" s="253"/>
      <c r="G240" s="24" t="s">
        <v>151</v>
      </c>
      <c r="H240" s="264" t="s">
        <v>152</v>
      </c>
      <c r="I240" s="261" t="s">
        <v>153</v>
      </c>
      <c r="J240" s="267" t="s">
        <v>154</v>
      </c>
      <c r="K240" s="261" t="s">
        <v>155</v>
      </c>
      <c r="L240" s="267" t="s">
        <v>156</v>
      </c>
      <c r="M240" s="261" t="s">
        <v>157</v>
      </c>
      <c r="N240" s="261" t="s">
        <v>158</v>
      </c>
      <c r="O240" s="258" t="s">
        <v>159</v>
      </c>
      <c r="P240" s="194" t="s">
        <v>170</v>
      </c>
    </row>
    <row r="241" spans="1:18" ht="16.5" thickBot="1" x14ac:dyDescent="0.3">
      <c r="A241" s="18" t="s">
        <v>160</v>
      </c>
      <c r="B241" s="9"/>
      <c r="C241" s="42" t="s">
        <v>161</v>
      </c>
      <c r="D241" s="254"/>
      <c r="E241" s="255"/>
      <c r="F241" s="256"/>
      <c r="G241" s="20" t="s">
        <v>173</v>
      </c>
      <c r="H241" s="265"/>
      <c r="I241" s="262"/>
      <c r="J241" s="268"/>
      <c r="K241" s="262"/>
      <c r="L241" s="268"/>
      <c r="M241" s="262"/>
      <c r="N241" s="262"/>
      <c r="O241" s="259"/>
      <c r="P241" s="176" t="s">
        <v>171</v>
      </c>
    </row>
    <row r="242" spans="1:18" ht="16.5" thickBot="1" x14ac:dyDescent="0.3">
      <c r="A242" s="13"/>
      <c r="B242" s="93"/>
      <c r="C242" s="57"/>
      <c r="D242" s="64" t="s">
        <v>162</v>
      </c>
      <c r="E242" s="14" t="s">
        <v>163</v>
      </c>
      <c r="F242" s="52" t="s">
        <v>164</v>
      </c>
      <c r="G242" s="14" t="s">
        <v>165</v>
      </c>
      <c r="H242" s="266"/>
      <c r="I242" s="263"/>
      <c r="J242" s="269"/>
      <c r="K242" s="263"/>
      <c r="L242" s="269"/>
      <c r="M242" s="263"/>
      <c r="N242" s="263"/>
      <c r="O242" s="260"/>
      <c r="P242" s="187"/>
    </row>
    <row r="243" spans="1:18" x14ac:dyDescent="0.25">
      <c r="A243" s="7"/>
      <c r="B243" s="16" t="s">
        <v>5</v>
      </c>
      <c r="C243" s="42"/>
      <c r="D243" s="11"/>
      <c r="E243" s="24"/>
      <c r="F243" s="11"/>
      <c r="G243" s="24"/>
      <c r="H243" s="117"/>
      <c r="I243" s="24"/>
      <c r="J243" s="117"/>
      <c r="K243" s="24"/>
      <c r="L243" s="117"/>
      <c r="M243" s="24"/>
      <c r="N243" s="24"/>
      <c r="O243" s="117"/>
      <c r="P243" s="194"/>
    </row>
    <row r="244" spans="1:18" x14ac:dyDescent="0.25">
      <c r="A244" s="18" t="s">
        <v>91</v>
      </c>
      <c r="B244" s="49"/>
      <c r="C244" s="42" t="s">
        <v>92</v>
      </c>
      <c r="D244" s="11">
        <v>2.33</v>
      </c>
      <c r="E244" s="20">
        <v>8.1199999999999992</v>
      </c>
      <c r="F244" s="11">
        <v>15.549999999999997</v>
      </c>
      <c r="G244" s="20">
        <v>144.59999999999997</v>
      </c>
      <c r="H244" s="11">
        <v>3.2999999999999988E-2</v>
      </c>
      <c r="I244" s="20">
        <v>0</v>
      </c>
      <c r="J244" s="11">
        <v>40</v>
      </c>
      <c r="K244" s="20">
        <v>0.62</v>
      </c>
      <c r="L244" s="11">
        <v>8.1</v>
      </c>
      <c r="M244" s="20">
        <v>22.5</v>
      </c>
      <c r="N244" s="20">
        <v>3.9</v>
      </c>
      <c r="O244" s="11">
        <v>0.38</v>
      </c>
      <c r="P244" s="176" t="s">
        <v>186</v>
      </c>
    </row>
    <row r="245" spans="1:18" ht="31.5" x14ac:dyDescent="0.25">
      <c r="A245" s="18" t="s">
        <v>110</v>
      </c>
      <c r="B245" s="49"/>
      <c r="C245" s="42" t="s">
        <v>213</v>
      </c>
      <c r="D245" s="11">
        <v>3.8</v>
      </c>
      <c r="E245" s="20">
        <v>3.82</v>
      </c>
      <c r="F245" s="11">
        <v>21.48</v>
      </c>
      <c r="G245" s="20">
        <v>93.9</v>
      </c>
      <c r="H245" s="11">
        <v>0.1158</v>
      </c>
      <c r="I245" s="20">
        <v>0.56400000000000006</v>
      </c>
      <c r="J245" s="11">
        <v>100.08000000000001</v>
      </c>
      <c r="K245" s="20">
        <v>0.74399999999999999</v>
      </c>
      <c r="L245" s="11">
        <v>247.76400000000001</v>
      </c>
      <c r="M245" s="20">
        <v>296.14799999999997</v>
      </c>
      <c r="N245" s="11">
        <v>39.215999999999994</v>
      </c>
      <c r="O245" s="20">
        <v>1.3319999999999999</v>
      </c>
      <c r="P245" s="191" t="s">
        <v>272</v>
      </c>
    </row>
    <row r="246" spans="1:18" x14ac:dyDescent="0.25">
      <c r="A246" s="18" t="s">
        <v>21</v>
      </c>
      <c r="B246" s="9"/>
      <c r="C246" s="42">
        <v>200</v>
      </c>
      <c r="D246" s="11">
        <v>4.0780000000000003</v>
      </c>
      <c r="E246" s="20">
        <v>3.81</v>
      </c>
      <c r="F246" s="11">
        <v>7.597999999999999</v>
      </c>
      <c r="G246" s="20">
        <v>78.599999999999994</v>
      </c>
      <c r="H246" s="11">
        <v>5.5999999999999994E-2</v>
      </c>
      <c r="I246" s="20">
        <v>1.5879999999999999</v>
      </c>
      <c r="J246" s="11">
        <v>24.4</v>
      </c>
      <c r="K246" s="20">
        <v>0</v>
      </c>
      <c r="L246" s="11">
        <v>151.91999999999999</v>
      </c>
      <c r="M246" s="20">
        <v>124.55999999999999</v>
      </c>
      <c r="N246" s="20">
        <v>21.34</v>
      </c>
      <c r="O246" s="11">
        <v>0.44799999999999995</v>
      </c>
      <c r="P246" s="176" t="s">
        <v>202</v>
      </c>
    </row>
    <row r="247" spans="1:18" x14ac:dyDescent="0.25">
      <c r="A247" s="18" t="s">
        <v>70</v>
      </c>
      <c r="B247" s="9"/>
      <c r="C247" s="42">
        <v>120</v>
      </c>
      <c r="D247" s="12">
        <v>0.48</v>
      </c>
      <c r="E247" s="20">
        <v>0.48</v>
      </c>
      <c r="F247" s="11">
        <v>11.759999999999998</v>
      </c>
      <c r="G247" s="20">
        <v>56.399999999999984</v>
      </c>
      <c r="H247" s="47">
        <v>3.599999999999999E-2</v>
      </c>
      <c r="I247" s="19">
        <v>11.999999999999996</v>
      </c>
      <c r="J247" s="47">
        <v>0</v>
      </c>
      <c r="K247" s="19">
        <v>0.24</v>
      </c>
      <c r="L247" s="47">
        <v>19.2</v>
      </c>
      <c r="M247" s="19">
        <v>13.2</v>
      </c>
      <c r="N247" s="19">
        <v>10.799999999999999</v>
      </c>
      <c r="O247" s="47">
        <v>2.6399999999999997</v>
      </c>
      <c r="P247" s="176" t="s">
        <v>189</v>
      </c>
    </row>
    <row r="248" spans="1:18" ht="16.5" thickBot="1" x14ac:dyDescent="0.3">
      <c r="A248" s="18" t="s">
        <v>37</v>
      </c>
      <c r="B248" s="9"/>
      <c r="C248" s="42">
        <v>30</v>
      </c>
      <c r="D248" s="12">
        <v>2.25</v>
      </c>
      <c r="E248" s="20">
        <v>0.87</v>
      </c>
      <c r="F248" s="33">
        <v>15.419999999999998</v>
      </c>
      <c r="G248" s="12">
        <v>78.599999999999994</v>
      </c>
      <c r="H248" s="12">
        <v>3.3000000000000002E-2</v>
      </c>
      <c r="I248" s="20">
        <v>0</v>
      </c>
      <c r="J248" s="11">
        <v>0</v>
      </c>
      <c r="K248" s="20">
        <v>0.51</v>
      </c>
      <c r="L248" s="11">
        <v>5.7</v>
      </c>
      <c r="M248" s="20">
        <v>19.5</v>
      </c>
      <c r="N248" s="20">
        <v>3.9</v>
      </c>
      <c r="O248" s="11">
        <v>0.36</v>
      </c>
      <c r="P248" s="176" t="s">
        <v>188</v>
      </c>
    </row>
    <row r="249" spans="1:18" ht="16.5" thickBot="1" x14ac:dyDescent="0.3">
      <c r="A249" s="119" t="s">
        <v>167</v>
      </c>
      <c r="B249" s="98"/>
      <c r="C249" s="83">
        <v>540</v>
      </c>
      <c r="D249" s="22">
        <f>SUM(D244:D248)</f>
        <v>12.938000000000001</v>
      </c>
      <c r="E249" s="22">
        <f t="shared" ref="E249:O249" si="47">SUM(E244:E248)</f>
        <v>17.100000000000001</v>
      </c>
      <c r="F249" s="22">
        <f t="shared" si="47"/>
        <v>71.807999999999993</v>
      </c>
      <c r="G249" s="22">
        <f>SUM(G244:G248)</f>
        <v>452.09999999999991</v>
      </c>
      <c r="H249" s="22">
        <f t="shared" si="47"/>
        <v>0.27379999999999993</v>
      </c>
      <c r="I249" s="22">
        <f t="shared" si="47"/>
        <v>14.151999999999997</v>
      </c>
      <c r="J249" s="22">
        <f t="shared" si="47"/>
        <v>164.48000000000002</v>
      </c>
      <c r="K249" s="22">
        <f t="shared" si="47"/>
        <v>2.1139999999999999</v>
      </c>
      <c r="L249" s="22">
        <f t="shared" si="47"/>
        <v>432.68399999999997</v>
      </c>
      <c r="M249" s="22">
        <f t="shared" si="47"/>
        <v>475.90799999999996</v>
      </c>
      <c r="N249" s="22">
        <f t="shared" si="47"/>
        <v>79.155999999999992</v>
      </c>
      <c r="O249" s="22">
        <f t="shared" si="47"/>
        <v>5.1599999999999993</v>
      </c>
      <c r="P249" s="195"/>
    </row>
    <row r="250" spans="1:18" ht="31.5" x14ac:dyDescent="0.25">
      <c r="A250" s="7"/>
      <c r="B250" s="16" t="s">
        <v>168</v>
      </c>
      <c r="C250" s="43"/>
      <c r="D250" s="20"/>
      <c r="E250" s="33"/>
      <c r="F250" s="11"/>
      <c r="G250" s="20"/>
      <c r="H250" s="11"/>
      <c r="I250" s="20"/>
      <c r="J250" s="11"/>
      <c r="K250" s="20"/>
      <c r="L250" s="11"/>
      <c r="M250" s="20"/>
      <c r="N250" s="20"/>
      <c r="O250" s="11"/>
      <c r="P250" s="194"/>
    </row>
    <row r="251" spans="1:18" ht="16.5" thickBot="1" x14ac:dyDescent="0.3">
      <c r="A251" s="25" t="s">
        <v>88</v>
      </c>
      <c r="B251" s="9"/>
      <c r="C251" s="26">
        <v>200</v>
      </c>
      <c r="D251" s="27">
        <v>5.8</v>
      </c>
      <c r="E251" s="28">
        <v>5</v>
      </c>
      <c r="F251" s="29">
        <v>9.6</v>
      </c>
      <c r="G251" s="28">
        <v>107</v>
      </c>
      <c r="H251" s="29">
        <v>0.08</v>
      </c>
      <c r="I251" s="28">
        <v>2.6</v>
      </c>
      <c r="J251" s="29">
        <v>40</v>
      </c>
      <c r="K251" s="28"/>
      <c r="L251" s="29">
        <v>240</v>
      </c>
      <c r="M251" s="28">
        <v>180</v>
      </c>
      <c r="N251" s="28">
        <v>28</v>
      </c>
      <c r="O251" s="29">
        <v>0.2</v>
      </c>
      <c r="P251" s="176" t="s">
        <v>192</v>
      </c>
    </row>
    <row r="252" spans="1:18" ht="16.5" thickBot="1" x14ac:dyDescent="0.3">
      <c r="A252" s="119" t="s">
        <v>167</v>
      </c>
      <c r="B252" s="98"/>
      <c r="C252" s="102">
        <f t="shared" ref="C252:O252" si="48">SUM(C251:C251)</f>
        <v>200</v>
      </c>
      <c r="D252" s="102">
        <f t="shared" si="48"/>
        <v>5.8</v>
      </c>
      <c r="E252" s="102">
        <f t="shared" si="48"/>
        <v>5</v>
      </c>
      <c r="F252" s="102">
        <f t="shared" si="48"/>
        <v>9.6</v>
      </c>
      <c r="G252" s="102">
        <f t="shared" si="48"/>
        <v>107</v>
      </c>
      <c r="H252" s="102">
        <f t="shared" si="48"/>
        <v>0.08</v>
      </c>
      <c r="I252" s="102">
        <f t="shared" si="48"/>
        <v>2.6</v>
      </c>
      <c r="J252" s="102">
        <f t="shared" si="48"/>
        <v>40</v>
      </c>
      <c r="K252" s="102">
        <f t="shared" si="48"/>
        <v>0</v>
      </c>
      <c r="L252" s="102">
        <f t="shared" si="48"/>
        <v>240</v>
      </c>
      <c r="M252" s="102">
        <f t="shared" si="48"/>
        <v>180</v>
      </c>
      <c r="N252" s="102">
        <f t="shared" si="48"/>
        <v>28</v>
      </c>
      <c r="O252" s="102">
        <f t="shared" si="48"/>
        <v>0.2</v>
      </c>
      <c r="P252" s="195"/>
    </row>
    <row r="253" spans="1:18" ht="24.75" thickBot="1" x14ac:dyDescent="0.3">
      <c r="A253" s="249" t="s">
        <v>367</v>
      </c>
      <c r="B253" s="250"/>
      <c r="C253" s="22">
        <f>C249+C252</f>
        <v>740</v>
      </c>
      <c r="D253" s="22">
        <f>D249+D252</f>
        <v>18.738</v>
      </c>
      <c r="E253" s="22">
        <f t="shared" ref="E253:O253" si="49">E249+E252</f>
        <v>22.1</v>
      </c>
      <c r="F253" s="22">
        <f t="shared" si="49"/>
        <v>81.407999999999987</v>
      </c>
      <c r="G253" s="22">
        <f>G249+G252</f>
        <v>559.09999999999991</v>
      </c>
      <c r="H253" s="22">
        <f t="shared" si="49"/>
        <v>0.35379999999999995</v>
      </c>
      <c r="I253" s="22">
        <f t="shared" si="49"/>
        <v>16.751999999999999</v>
      </c>
      <c r="J253" s="22">
        <f t="shared" si="49"/>
        <v>204.48000000000002</v>
      </c>
      <c r="K253" s="22">
        <f t="shared" si="49"/>
        <v>2.1139999999999999</v>
      </c>
      <c r="L253" s="22">
        <f t="shared" si="49"/>
        <v>672.68399999999997</v>
      </c>
      <c r="M253" s="22">
        <f t="shared" si="49"/>
        <v>655.9079999999999</v>
      </c>
      <c r="N253" s="22">
        <f t="shared" si="49"/>
        <v>107.15599999999999</v>
      </c>
      <c r="O253" s="22">
        <f t="shared" si="49"/>
        <v>5.3599999999999994</v>
      </c>
      <c r="P253" s="225"/>
      <c r="Q253" s="108">
        <f>G253/2350</f>
        <v>0.23791489361702123</v>
      </c>
      <c r="R253" s="131" t="s">
        <v>319</v>
      </c>
    </row>
    <row r="254" spans="1:18" x14ac:dyDescent="0.25">
      <c r="A254" s="18"/>
      <c r="B254" s="49" t="s">
        <v>12</v>
      </c>
      <c r="C254" s="43"/>
      <c r="D254" s="11"/>
      <c r="E254" s="20"/>
      <c r="F254" s="11"/>
      <c r="G254" s="20"/>
      <c r="H254" s="11"/>
      <c r="I254" s="20"/>
      <c r="J254" s="11"/>
      <c r="K254" s="20"/>
      <c r="L254" s="11"/>
      <c r="M254" s="20"/>
      <c r="N254" s="20"/>
      <c r="O254" s="11"/>
      <c r="P254" s="176"/>
    </row>
    <row r="255" spans="1:18" x14ac:dyDescent="0.25">
      <c r="A255" s="18" t="s">
        <v>108</v>
      </c>
      <c r="B255" s="49"/>
      <c r="C255" s="43">
        <v>60</v>
      </c>
      <c r="D255" s="11">
        <v>0.48</v>
      </c>
      <c r="E255" s="20">
        <v>0.06</v>
      </c>
      <c r="F255" s="11">
        <v>1.4999999999999998</v>
      </c>
      <c r="G255" s="20">
        <v>8.3999999999999986</v>
      </c>
      <c r="H255" s="11">
        <v>1.7999999999999995E-2</v>
      </c>
      <c r="I255" s="20">
        <v>5.9999999999999982</v>
      </c>
      <c r="J255" s="11"/>
      <c r="K255" s="20">
        <v>0.06</v>
      </c>
      <c r="L255" s="11">
        <v>13.799999999999999</v>
      </c>
      <c r="M255" s="20">
        <v>25.199999999999996</v>
      </c>
      <c r="N255" s="33">
        <v>8.3999999999999986</v>
      </c>
      <c r="O255" s="11">
        <v>0.35999999999999993</v>
      </c>
      <c r="P255" s="176" t="s">
        <v>194</v>
      </c>
    </row>
    <row r="256" spans="1:18" ht="31.5" x14ac:dyDescent="0.25">
      <c r="A256" s="18" t="s">
        <v>351</v>
      </c>
      <c r="B256" s="49"/>
      <c r="C256" s="43" t="s">
        <v>235</v>
      </c>
      <c r="D256" s="166">
        <v>1.8740000000000001</v>
      </c>
      <c r="E256" s="167">
        <v>9.5719999999999992</v>
      </c>
      <c r="F256" s="166">
        <v>9.9440000000000008</v>
      </c>
      <c r="G256" s="167">
        <v>102.00000000000001</v>
      </c>
      <c r="H256" s="166">
        <v>7.6999999999999999E-2</v>
      </c>
      <c r="I256" s="167">
        <v>6.74</v>
      </c>
      <c r="J256" s="166">
        <v>10</v>
      </c>
      <c r="K256" s="167">
        <v>1.9100000000000001</v>
      </c>
      <c r="L256" s="166">
        <v>32.120000000000005</v>
      </c>
      <c r="M256" s="167">
        <v>51.480000000000004</v>
      </c>
      <c r="N256" s="170">
        <v>20.240000000000002</v>
      </c>
      <c r="O256" s="166">
        <v>0.76000000000000012</v>
      </c>
      <c r="P256" s="203" t="s">
        <v>279</v>
      </c>
    </row>
    <row r="257" spans="1:18" x14ac:dyDescent="0.25">
      <c r="A257" s="18" t="s">
        <v>69</v>
      </c>
      <c r="B257" s="49"/>
      <c r="C257" s="43" t="s">
        <v>208</v>
      </c>
      <c r="D257" s="166">
        <v>14.44</v>
      </c>
      <c r="E257" s="167">
        <v>12.25</v>
      </c>
      <c r="F257" s="166">
        <v>3.78</v>
      </c>
      <c r="G257" s="167">
        <v>181</v>
      </c>
      <c r="H257" s="166">
        <v>0.03</v>
      </c>
      <c r="I257" s="167">
        <v>0.37</v>
      </c>
      <c r="J257" s="166">
        <v>16.899999999999999</v>
      </c>
      <c r="K257" s="167">
        <v>0.49</v>
      </c>
      <c r="L257" s="166">
        <v>33.58</v>
      </c>
      <c r="M257" s="167">
        <v>124.92</v>
      </c>
      <c r="N257" s="170">
        <v>19.809999999999999</v>
      </c>
      <c r="O257" s="166">
        <v>1.98</v>
      </c>
      <c r="P257" s="203" t="s">
        <v>278</v>
      </c>
    </row>
    <row r="258" spans="1:18" ht="31.5" x14ac:dyDescent="0.25">
      <c r="A258" s="18" t="s">
        <v>341</v>
      </c>
      <c r="B258" s="49"/>
      <c r="C258" s="19" t="s">
        <v>264</v>
      </c>
      <c r="D258" s="11">
        <v>5.6834520958083825</v>
      </c>
      <c r="E258" s="20">
        <v>2.8396586826347305</v>
      </c>
      <c r="F258" s="11">
        <v>31.958922155688626</v>
      </c>
      <c r="G258" s="20">
        <v>176.06047904191615</v>
      </c>
      <c r="H258" s="11">
        <v>5.6999999999999988E-2</v>
      </c>
      <c r="I258" s="20"/>
      <c r="J258" s="11"/>
      <c r="K258" s="20">
        <v>0.80543413173652689</v>
      </c>
      <c r="L258" s="11">
        <v>11.910062874251494</v>
      </c>
      <c r="M258" s="20">
        <v>38.065953592814367</v>
      </c>
      <c r="N258" s="11">
        <v>8.6189999999999998</v>
      </c>
      <c r="O258" s="20">
        <v>0.85798802395209584</v>
      </c>
      <c r="P258" s="205" t="s">
        <v>294</v>
      </c>
    </row>
    <row r="259" spans="1:18" x14ac:dyDescent="0.25">
      <c r="A259" s="18" t="s">
        <v>388</v>
      </c>
      <c r="B259" s="49"/>
      <c r="C259" s="43" t="s">
        <v>230</v>
      </c>
      <c r="D259" s="11">
        <v>0.34599999999999997</v>
      </c>
      <c r="E259" s="20">
        <v>7.5999999999999998E-2</v>
      </c>
      <c r="F259" s="11">
        <v>31.846000000000004</v>
      </c>
      <c r="G259" s="20">
        <v>130.19999999999999</v>
      </c>
      <c r="H259" s="11">
        <v>2.1999999999999999E-2</v>
      </c>
      <c r="I259" s="20">
        <v>0</v>
      </c>
      <c r="J259" s="11">
        <v>0</v>
      </c>
      <c r="K259" s="20">
        <v>7.5999999999999998E-2</v>
      </c>
      <c r="L259" s="11">
        <v>20.380000000000003</v>
      </c>
      <c r="M259" s="20">
        <v>19.36</v>
      </c>
      <c r="N259" s="33">
        <v>8.1199999999999992</v>
      </c>
      <c r="O259" s="11">
        <v>0.45599999999999996</v>
      </c>
      <c r="P259" s="176" t="s">
        <v>196</v>
      </c>
    </row>
    <row r="260" spans="1:18" x14ac:dyDescent="0.25">
      <c r="A260" s="18" t="s">
        <v>13</v>
      </c>
      <c r="B260" s="9"/>
      <c r="C260" s="19">
        <v>50</v>
      </c>
      <c r="D260" s="54">
        <v>3.3</v>
      </c>
      <c r="E260" s="28">
        <v>0.6</v>
      </c>
      <c r="F260" s="70">
        <v>19.8</v>
      </c>
      <c r="G260" s="71">
        <v>99</v>
      </c>
      <c r="H260" s="11">
        <v>8.5000000000000006E-2</v>
      </c>
      <c r="I260" s="20">
        <v>0</v>
      </c>
      <c r="J260" s="11">
        <v>0</v>
      </c>
      <c r="K260" s="20">
        <v>0.7</v>
      </c>
      <c r="L260" s="11">
        <v>14.5</v>
      </c>
      <c r="M260" s="20">
        <v>75</v>
      </c>
      <c r="N260" s="33">
        <v>23.5</v>
      </c>
      <c r="O260" s="20">
        <v>1.95</v>
      </c>
      <c r="P260" s="188" t="s">
        <v>198</v>
      </c>
    </row>
    <row r="261" spans="1:18" ht="16.5" thickBot="1" x14ac:dyDescent="0.3">
      <c r="A261" s="18" t="s">
        <v>35</v>
      </c>
      <c r="B261" s="9"/>
      <c r="C261" s="19">
        <v>40</v>
      </c>
      <c r="D261" s="20">
        <v>3.04</v>
      </c>
      <c r="E261" s="162">
        <v>0.32000000000000006</v>
      </c>
      <c r="F261" s="11">
        <v>19.680000000000003</v>
      </c>
      <c r="G261" s="35">
        <v>94</v>
      </c>
      <c r="H261" s="19">
        <v>4.4000000000000004E-2</v>
      </c>
      <c r="I261" s="63">
        <v>0</v>
      </c>
      <c r="J261" s="19">
        <v>0</v>
      </c>
      <c r="K261" s="19">
        <v>0.44000000000000006</v>
      </c>
      <c r="L261" s="19">
        <v>8</v>
      </c>
      <c r="M261" s="19">
        <v>26</v>
      </c>
      <c r="N261" s="19">
        <v>5.6000000000000005</v>
      </c>
      <c r="O261" s="47">
        <v>0.44000000000000006</v>
      </c>
      <c r="P261" s="187" t="s">
        <v>188</v>
      </c>
    </row>
    <row r="262" spans="1:18" ht="26.25" thickBot="1" x14ac:dyDescent="0.3">
      <c r="A262" s="119" t="s">
        <v>169</v>
      </c>
      <c r="B262" s="100"/>
      <c r="C262" s="83">
        <v>815</v>
      </c>
      <c r="D262" s="22">
        <f>SUM(D255:D261)</f>
        <v>29.163452095808381</v>
      </c>
      <c r="E262" s="22">
        <v>26.72</v>
      </c>
      <c r="F262" s="22">
        <f t="shared" ref="F262:O262" si="50">SUM(F255:F261)</f>
        <v>118.50892215568864</v>
      </c>
      <c r="G262" s="22">
        <f>SUM(G255:G261)</f>
        <v>790.66047904191612</v>
      </c>
      <c r="H262" s="22">
        <f t="shared" si="50"/>
        <v>0.33299999999999996</v>
      </c>
      <c r="I262" s="22">
        <f t="shared" si="50"/>
        <v>13.109999999999998</v>
      </c>
      <c r="J262" s="22">
        <f t="shared" si="50"/>
        <v>26.9</v>
      </c>
      <c r="K262" s="22">
        <f t="shared" si="50"/>
        <v>4.4814341317365276</v>
      </c>
      <c r="L262" s="22">
        <f t="shared" si="50"/>
        <v>134.2900628742515</v>
      </c>
      <c r="M262" s="22">
        <f t="shared" si="50"/>
        <v>360.0259535928144</v>
      </c>
      <c r="N262" s="22">
        <f t="shared" si="50"/>
        <v>94.289000000000001</v>
      </c>
      <c r="O262" s="22">
        <f t="shared" si="50"/>
        <v>6.8039880239520958</v>
      </c>
      <c r="P262" s="195"/>
      <c r="Q262" s="108">
        <f>G262/2350</f>
        <v>0.33645126767741113</v>
      </c>
      <c r="R262" s="134" t="s">
        <v>320</v>
      </c>
    </row>
    <row r="263" spans="1:18" ht="24.75" thickBot="1" x14ac:dyDescent="0.3">
      <c r="A263" s="119" t="s">
        <v>175</v>
      </c>
      <c r="B263" s="100"/>
      <c r="C263" s="22">
        <f>C249+C252+C262</f>
        <v>1555</v>
      </c>
      <c r="D263" s="22">
        <f>D249+D252+D262</f>
        <v>47.901452095808381</v>
      </c>
      <c r="E263" s="22">
        <f t="shared" ref="E263:O263" si="51">E249+E252+E262</f>
        <v>48.82</v>
      </c>
      <c r="F263" s="22">
        <f t="shared" si="51"/>
        <v>199.91692215568861</v>
      </c>
      <c r="G263" s="22">
        <f t="shared" si="51"/>
        <v>1349.7604790419159</v>
      </c>
      <c r="H263" s="22">
        <f t="shared" si="51"/>
        <v>0.68679999999999986</v>
      </c>
      <c r="I263" s="22">
        <f t="shared" si="51"/>
        <v>29.861999999999995</v>
      </c>
      <c r="J263" s="22">
        <f t="shared" si="51"/>
        <v>231.38000000000002</v>
      </c>
      <c r="K263" s="22">
        <f t="shared" si="51"/>
        <v>6.5954341317365275</v>
      </c>
      <c r="L263" s="22">
        <f t="shared" si="51"/>
        <v>806.97406287425144</v>
      </c>
      <c r="M263" s="22">
        <f t="shared" si="51"/>
        <v>1015.9339535928143</v>
      </c>
      <c r="N263" s="22">
        <f t="shared" si="51"/>
        <v>201.44499999999999</v>
      </c>
      <c r="O263" s="22">
        <f t="shared" si="51"/>
        <v>12.163988023952095</v>
      </c>
      <c r="P263" s="195"/>
      <c r="Q263" s="108">
        <f>G263/2350</f>
        <v>0.5743661612944323</v>
      </c>
      <c r="R263" s="131" t="s">
        <v>321</v>
      </c>
    </row>
    <row r="264" spans="1:18" x14ac:dyDescent="0.25">
      <c r="A264" s="38"/>
      <c r="B264" s="16"/>
      <c r="C264" s="84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199"/>
    </row>
    <row r="265" spans="1:18" ht="16.5" thickBot="1" x14ac:dyDescent="0.3">
      <c r="A265" s="75" t="s">
        <v>9</v>
      </c>
      <c r="B265" s="80"/>
      <c r="C265" s="80"/>
      <c r="P265" s="200"/>
    </row>
    <row r="266" spans="1:18" ht="15.75" customHeight="1" x14ac:dyDescent="0.25">
      <c r="A266" s="7" t="s">
        <v>148</v>
      </c>
      <c r="B266" s="82"/>
      <c r="C266" s="41" t="s">
        <v>149</v>
      </c>
      <c r="D266" s="251" t="s">
        <v>150</v>
      </c>
      <c r="E266" s="252"/>
      <c r="F266" s="253"/>
      <c r="G266" s="24" t="s">
        <v>151</v>
      </c>
      <c r="H266" s="264" t="s">
        <v>152</v>
      </c>
      <c r="I266" s="261" t="s">
        <v>153</v>
      </c>
      <c r="J266" s="267" t="s">
        <v>154</v>
      </c>
      <c r="K266" s="261" t="s">
        <v>155</v>
      </c>
      <c r="L266" s="267" t="s">
        <v>156</v>
      </c>
      <c r="M266" s="261" t="s">
        <v>157</v>
      </c>
      <c r="N266" s="261" t="s">
        <v>158</v>
      </c>
      <c r="O266" s="258" t="s">
        <v>159</v>
      </c>
      <c r="P266" s="194" t="s">
        <v>170</v>
      </c>
    </row>
    <row r="267" spans="1:18" ht="16.5" thickBot="1" x14ac:dyDescent="0.3">
      <c r="A267" s="18" t="s">
        <v>160</v>
      </c>
      <c r="B267" s="9"/>
      <c r="C267" s="42" t="s">
        <v>161</v>
      </c>
      <c r="D267" s="254"/>
      <c r="E267" s="255"/>
      <c r="F267" s="256"/>
      <c r="G267" s="20" t="s">
        <v>173</v>
      </c>
      <c r="H267" s="265"/>
      <c r="I267" s="262"/>
      <c r="J267" s="268"/>
      <c r="K267" s="262"/>
      <c r="L267" s="268"/>
      <c r="M267" s="262"/>
      <c r="N267" s="262"/>
      <c r="O267" s="259"/>
      <c r="P267" s="176" t="s">
        <v>171</v>
      </c>
    </row>
    <row r="268" spans="1:18" ht="16.5" thickBot="1" x14ac:dyDescent="0.3">
      <c r="A268" s="13"/>
      <c r="B268" s="93"/>
      <c r="C268" s="57"/>
      <c r="D268" s="64" t="s">
        <v>162</v>
      </c>
      <c r="E268" s="14" t="s">
        <v>163</v>
      </c>
      <c r="F268" s="52" t="s">
        <v>164</v>
      </c>
      <c r="G268" s="14" t="s">
        <v>165</v>
      </c>
      <c r="H268" s="266"/>
      <c r="I268" s="263"/>
      <c r="J268" s="269"/>
      <c r="K268" s="263"/>
      <c r="L268" s="269"/>
      <c r="M268" s="263"/>
      <c r="N268" s="263"/>
      <c r="O268" s="260"/>
      <c r="P268" s="187"/>
    </row>
    <row r="269" spans="1:18" x14ac:dyDescent="0.25">
      <c r="A269" s="7"/>
      <c r="B269" s="16" t="s">
        <v>5</v>
      </c>
      <c r="C269" s="42"/>
      <c r="D269" s="11"/>
      <c r="E269" s="24"/>
      <c r="F269" s="11"/>
      <c r="G269" s="24"/>
      <c r="H269" s="117"/>
      <c r="I269" s="24"/>
      <c r="J269" s="117"/>
      <c r="K269" s="24"/>
      <c r="L269" s="117"/>
      <c r="M269" s="24"/>
      <c r="N269" s="24"/>
      <c r="O269" s="117"/>
      <c r="P269" s="194"/>
    </row>
    <row r="270" spans="1:18" x14ac:dyDescent="0.25">
      <c r="A270" s="18" t="s">
        <v>90</v>
      </c>
      <c r="B270" s="49"/>
      <c r="C270" s="42" t="s">
        <v>89</v>
      </c>
      <c r="D270" s="11">
        <v>6.2750000000000004</v>
      </c>
      <c r="E270" s="20">
        <v>12.11</v>
      </c>
      <c r="F270" s="11">
        <v>15.549999999999997</v>
      </c>
      <c r="G270" s="20">
        <v>196.09999999999997</v>
      </c>
      <c r="H270" s="11">
        <v>3.7999999999999985E-2</v>
      </c>
      <c r="I270" s="20">
        <v>0.105</v>
      </c>
      <c r="J270" s="11">
        <v>71.5</v>
      </c>
      <c r="K270" s="20">
        <v>0.67999999999999994</v>
      </c>
      <c r="L270" s="11">
        <v>158.09999999999997</v>
      </c>
      <c r="M270" s="20">
        <v>112.49999999999999</v>
      </c>
      <c r="N270" s="20">
        <v>12.149999999999999</v>
      </c>
      <c r="O270" s="11">
        <v>0.48499999999999999</v>
      </c>
      <c r="P270" s="176" t="s">
        <v>201</v>
      </c>
    </row>
    <row r="271" spans="1:18" x14ac:dyDescent="0.25">
      <c r="A271" s="18" t="s">
        <v>109</v>
      </c>
      <c r="B271" s="49"/>
      <c r="C271" s="42">
        <v>150</v>
      </c>
      <c r="D271" s="11">
        <v>12.1</v>
      </c>
      <c r="E271" s="20">
        <v>13.05</v>
      </c>
      <c r="F271" s="11">
        <v>9.6379310344827598</v>
      </c>
      <c r="G271" s="20">
        <v>187.6</v>
      </c>
      <c r="H271" s="11">
        <v>0.10344827586206896</v>
      </c>
      <c r="I271" s="20">
        <v>0.25862068965517243</v>
      </c>
      <c r="J271" s="11">
        <v>324.56896551724139</v>
      </c>
      <c r="K271" s="20">
        <v>0.75</v>
      </c>
      <c r="L271" s="11">
        <v>103.08620689655173</v>
      </c>
      <c r="M271" s="20">
        <v>225.77586206896552</v>
      </c>
      <c r="N271" s="20">
        <v>16.137931034482762</v>
      </c>
      <c r="O271" s="11">
        <v>2.6379310344827589</v>
      </c>
      <c r="P271" s="176" t="s">
        <v>237</v>
      </c>
    </row>
    <row r="272" spans="1:18" x14ac:dyDescent="0.25">
      <c r="A272" s="18" t="s">
        <v>19</v>
      </c>
      <c r="B272" s="9"/>
      <c r="C272" s="42" t="s">
        <v>218</v>
      </c>
      <c r="D272" s="11">
        <v>0.38</v>
      </c>
      <c r="E272" s="20">
        <v>9.69E-2</v>
      </c>
      <c r="F272" s="11">
        <v>10.056000000000001</v>
      </c>
      <c r="G272" s="20">
        <v>42.66</v>
      </c>
      <c r="H272" s="11">
        <v>1.9000000000000002E-3</v>
      </c>
      <c r="I272" s="20">
        <v>0.19000000000000003</v>
      </c>
      <c r="J272" s="11">
        <v>0</v>
      </c>
      <c r="K272" s="20">
        <v>0</v>
      </c>
      <c r="L272" s="11">
        <v>18.939</v>
      </c>
      <c r="M272" s="20">
        <v>15.656000000000002</v>
      </c>
      <c r="N272" s="20">
        <v>8.3600000000000012</v>
      </c>
      <c r="O272" s="11">
        <v>1.5880000000000001</v>
      </c>
      <c r="P272" s="176" t="s">
        <v>281</v>
      </c>
    </row>
    <row r="273" spans="1:18" x14ac:dyDescent="0.25">
      <c r="A273" s="18" t="s">
        <v>70</v>
      </c>
      <c r="B273" s="9"/>
      <c r="C273" s="42">
        <v>120</v>
      </c>
      <c r="D273" s="12">
        <v>0.48</v>
      </c>
      <c r="E273" s="20">
        <v>0.48</v>
      </c>
      <c r="F273" s="11">
        <v>11.759999999999998</v>
      </c>
      <c r="G273" s="20">
        <v>56.399999999999984</v>
      </c>
      <c r="H273" s="47">
        <v>3.599999999999999E-2</v>
      </c>
      <c r="I273" s="19">
        <v>11.999999999999996</v>
      </c>
      <c r="J273" s="47">
        <v>0</v>
      </c>
      <c r="K273" s="19">
        <v>0.24</v>
      </c>
      <c r="L273" s="47">
        <v>19.2</v>
      </c>
      <c r="M273" s="19">
        <v>13.2</v>
      </c>
      <c r="N273" s="19">
        <v>10.799999999999999</v>
      </c>
      <c r="O273" s="47">
        <v>2.6399999999999997</v>
      </c>
      <c r="P273" s="176" t="s">
        <v>189</v>
      </c>
    </row>
    <row r="274" spans="1:18" ht="16.5" thickBot="1" x14ac:dyDescent="0.3">
      <c r="A274" s="18" t="s">
        <v>37</v>
      </c>
      <c r="B274" s="9"/>
      <c r="C274" s="42">
        <v>30</v>
      </c>
      <c r="D274" s="12">
        <v>2.25</v>
      </c>
      <c r="E274" s="20">
        <v>0.87</v>
      </c>
      <c r="F274" s="33">
        <v>15.419999999999998</v>
      </c>
      <c r="G274" s="12">
        <v>78.599999999999994</v>
      </c>
      <c r="H274" s="12">
        <v>3.3000000000000002E-2</v>
      </c>
      <c r="I274" s="20">
        <v>0</v>
      </c>
      <c r="J274" s="11">
        <v>0</v>
      </c>
      <c r="K274" s="20">
        <v>0.51</v>
      </c>
      <c r="L274" s="11">
        <v>5.7</v>
      </c>
      <c r="M274" s="20">
        <v>19.5</v>
      </c>
      <c r="N274" s="20">
        <v>3.9</v>
      </c>
      <c r="O274" s="11">
        <v>0.36</v>
      </c>
      <c r="P274" s="176" t="s">
        <v>188</v>
      </c>
    </row>
    <row r="275" spans="1:18" ht="16.5" thickBot="1" x14ac:dyDescent="0.3">
      <c r="A275" s="119" t="s">
        <v>167</v>
      </c>
      <c r="B275" s="98"/>
      <c r="C275" s="83">
        <v>555</v>
      </c>
      <c r="D275" s="22">
        <f>SUM(D270:D274)</f>
        <v>21.484999999999999</v>
      </c>
      <c r="E275" s="22">
        <f t="shared" ref="E275:O275" si="52">SUM(E270:E274)</f>
        <v>26.606900000000003</v>
      </c>
      <c r="F275" s="22">
        <f t="shared" si="52"/>
        <v>62.423931034482749</v>
      </c>
      <c r="G275" s="22">
        <f>SUM(G270:G274)</f>
        <v>561.3599999999999</v>
      </c>
      <c r="H275" s="22">
        <f t="shared" si="52"/>
        <v>0.21234827586206897</v>
      </c>
      <c r="I275" s="22">
        <f t="shared" si="52"/>
        <v>12.553620689655169</v>
      </c>
      <c r="J275" s="22">
        <f t="shared" si="52"/>
        <v>396.06896551724139</v>
      </c>
      <c r="K275" s="22">
        <f t="shared" si="52"/>
        <v>2.1799999999999997</v>
      </c>
      <c r="L275" s="22">
        <f t="shared" si="52"/>
        <v>305.02520689655171</v>
      </c>
      <c r="M275" s="22">
        <f t="shared" si="52"/>
        <v>386.63186206896552</v>
      </c>
      <c r="N275" s="22">
        <f t="shared" si="52"/>
        <v>51.347931034482755</v>
      </c>
      <c r="O275" s="22">
        <f t="shared" si="52"/>
        <v>7.7109310344827584</v>
      </c>
      <c r="P275" s="195"/>
    </row>
    <row r="276" spans="1:18" ht="31.5" x14ac:dyDescent="0.25">
      <c r="A276" s="7"/>
      <c r="B276" s="16" t="s">
        <v>168</v>
      </c>
      <c r="C276" s="43"/>
      <c r="D276" s="20"/>
      <c r="E276" s="33"/>
      <c r="F276" s="20"/>
      <c r="G276" s="33"/>
      <c r="H276" s="11"/>
      <c r="I276" s="20"/>
      <c r="J276" s="11"/>
      <c r="K276" s="20"/>
      <c r="L276" s="11"/>
      <c r="M276" s="20"/>
      <c r="N276" s="20"/>
      <c r="O276" s="11"/>
      <c r="P276" s="194"/>
    </row>
    <row r="277" spans="1:18" ht="16.5" thickBot="1" x14ac:dyDescent="0.3">
      <c r="A277" s="76" t="s">
        <v>34</v>
      </c>
      <c r="B277" s="9"/>
      <c r="C277" s="19">
        <v>180</v>
      </c>
      <c r="D277" s="11">
        <v>0.9</v>
      </c>
      <c r="E277" s="20">
        <v>0</v>
      </c>
      <c r="F277" s="11">
        <v>18.18</v>
      </c>
      <c r="G277" s="20">
        <v>76.319999999999993</v>
      </c>
      <c r="H277" s="47">
        <v>1.9799999999999998E-2</v>
      </c>
      <c r="I277" s="19">
        <v>3.5999999999999996</v>
      </c>
      <c r="J277" s="47">
        <v>0</v>
      </c>
      <c r="K277" s="19">
        <v>0.18000000000000002</v>
      </c>
      <c r="L277" s="47">
        <v>12.6</v>
      </c>
      <c r="M277" s="19">
        <v>12.6</v>
      </c>
      <c r="N277" s="19">
        <v>7.2</v>
      </c>
      <c r="O277" s="47">
        <v>2.52</v>
      </c>
      <c r="P277" s="176" t="s">
        <v>197</v>
      </c>
    </row>
    <row r="278" spans="1:18" ht="16.5" thickBot="1" x14ac:dyDescent="0.3">
      <c r="A278" s="119" t="s">
        <v>167</v>
      </c>
      <c r="B278" s="98"/>
      <c r="C278" s="21">
        <v>180</v>
      </c>
      <c r="D278" s="22">
        <f t="shared" ref="D278:O278" si="53">SUM(D277:D277)</f>
        <v>0.9</v>
      </c>
      <c r="E278" s="22">
        <f t="shared" si="53"/>
        <v>0</v>
      </c>
      <c r="F278" s="22">
        <f t="shared" si="53"/>
        <v>18.18</v>
      </c>
      <c r="G278" s="22">
        <f t="shared" si="53"/>
        <v>76.319999999999993</v>
      </c>
      <c r="H278" s="36">
        <f t="shared" si="53"/>
        <v>1.9799999999999998E-2</v>
      </c>
      <c r="I278" s="22">
        <f t="shared" si="53"/>
        <v>3.5999999999999996</v>
      </c>
      <c r="J278" s="36">
        <f t="shared" si="53"/>
        <v>0</v>
      </c>
      <c r="K278" s="22">
        <f t="shared" si="53"/>
        <v>0.18000000000000002</v>
      </c>
      <c r="L278" s="36">
        <f t="shared" si="53"/>
        <v>12.6</v>
      </c>
      <c r="M278" s="22">
        <f t="shared" si="53"/>
        <v>12.6</v>
      </c>
      <c r="N278" s="36">
        <f t="shared" si="53"/>
        <v>7.2</v>
      </c>
      <c r="O278" s="22">
        <f t="shared" si="53"/>
        <v>2.52</v>
      </c>
      <c r="P278" s="195"/>
    </row>
    <row r="279" spans="1:18" ht="18.75" customHeight="1" thickBot="1" x14ac:dyDescent="0.3">
      <c r="A279" s="249" t="s">
        <v>367</v>
      </c>
      <c r="B279" s="250"/>
      <c r="C279" s="83">
        <f>C275+C278</f>
        <v>735</v>
      </c>
      <c r="D279" s="22">
        <f>D275+D278</f>
        <v>22.384999999999998</v>
      </c>
      <c r="E279" s="22">
        <f t="shared" ref="E279:O279" si="54">E275+E278</f>
        <v>26.606900000000003</v>
      </c>
      <c r="F279" s="22">
        <f t="shared" si="54"/>
        <v>80.603931034482741</v>
      </c>
      <c r="G279" s="22">
        <f t="shared" si="54"/>
        <v>637.67999999999984</v>
      </c>
      <c r="H279" s="22">
        <f t="shared" si="54"/>
        <v>0.23214827586206899</v>
      </c>
      <c r="I279" s="22">
        <f t="shared" si="54"/>
        <v>16.15362068965517</v>
      </c>
      <c r="J279" s="22">
        <f t="shared" si="54"/>
        <v>396.06896551724139</v>
      </c>
      <c r="K279" s="22">
        <f t="shared" si="54"/>
        <v>2.36</v>
      </c>
      <c r="L279" s="22">
        <f t="shared" si="54"/>
        <v>317.62520689655173</v>
      </c>
      <c r="M279" s="22">
        <f t="shared" si="54"/>
        <v>399.23186206896554</v>
      </c>
      <c r="N279" s="22">
        <f t="shared" si="54"/>
        <v>58.547931034482758</v>
      </c>
      <c r="O279" s="22">
        <f t="shared" si="54"/>
        <v>10.230931034482758</v>
      </c>
      <c r="P279" s="195"/>
      <c r="Q279" s="108">
        <f>G279/2350</f>
        <v>0.27135319148936166</v>
      </c>
      <c r="R279" s="131" t="s">
        <v>319</v>
      </c>
    </row>
    <row r="280" spans="1:18" x14ac:dyDescent="0.25">
      <c r="A280" s="18"/>
      <c r="B280" s="49" t="s">
        <v>12</v>
      </c>
      <c r="C280" s="43"/>
      <c r="D280" s="20"/>
      <c r="E280" s="20"/>
      <c r="F280" s="20"/>
      <c r="G280" s="33"/>
      <c r="H280" s="11"/>
      <c r="I280" s="20"/>
      <c r="J280" s="11"/>
      <c r="K280" s="20"/>
      <c r="L280" s="11"/>
      <c r="M280" s="20"/>
      <c r="N280" s="20"/>
      <c r="O280" s="11"/>
      <c r="P280" s="176"/>
    </row>
    <row r="281" spans="1:18" x14ac:dyDescent="0.25">
      <c r="A281" s="18" t="s">
        <v>128</v>
      </c>
      <c r="B281" s="49"/>
      <c r="C281" s="43" t="s">
        <v>238</v>
      </c>
      <c r="D281" s="11">
        <v>1.2330000000000001</v>
      </c>
      <c r="E281" s="20">
        <v>1.7460000000000002</v>
      </c>
      <c r="F281" s="11">
        <v>5.8734000000000011</v>
      </c>
      <c r="G281" s="20">
        <v>44.160000000000011</v>
      </c>
      <c r="H281" s="11">
        <v>6.0000000000000019E-3</v>
      </c>
      <c r="I281" s="20">
        <v>2.793600000000001</v>
      </c>
      <c r="J281" s="11">
        <v>8.4000000000000021</v>
      </c>
      <c r="K281" s="20">
        <v>2.1000000000000001E-2</v>
      </c>
      <c r="L281" s="11">
        <v>5.6220000000000008</v>
      </c>
      <c r="M281" s="20">
        <v>29.886000000000006</v>
      </c>
      <c r="N281" s="33">
        <v>0.12960000000000002</v>
      </c>
      <c r="O281" s="11">
        <v>0.24960000000000002</v>
      </c>
      <c r="P281" s="176" t="s">
        <v>282</v>
      </c>
    </row>
    <row r="282" spans="1:18" ht="31.5" x14ac:dyDescent="0.25">
      <c r="A282" s="18" t="s">
        <v>332</v>
      </c>
      <c r="B282" s="49"/>
      <c r="C282" s="43" t="s">
        <v>254</v>
      </c>
      <c r="D282" s="11">
        <v>3.1724000000000001</v>
      </c>
      <c r="E282" s="20">
        <v>6.914200000000001</v>
      </c>
      <c r="F282" s="11">
        <v>7.5576000000000008</v>
      </c>
      <c r="G282" s="20">
        <v>110.66</v>
      </c>
      <c r="H282" s="11">
        <v>5.340000000000001E-2</v>
      </c>
      <c r="I282" s="20">
        <v>12.7722</v>
      </c>
      <c r="J282" s="11">
        <v>14.378</v>
      </c>
      <c r="K282" s="20">
        <v>1.9342000000000001</v>
      </c>
      <c r="L282" s="11">
        <v>53.262200000000007</v>
      </c>
      <c r="M282" s="20">
        <v>56.751000000000005</v>
      </c>
      <c r="N282" s="33">
        <v>20.186199999999999</v>
      </c>
      <c r="O282" s="11">
        <v>0.80320000000000003</v>
      </c>
      <c r="P282" s="176" t="s">
        <v>283</v>
      </c>
    </row>
    <row r="283" spans="1:18" x14ac:dyDescent="0.25">
      <c r="A283" s="18" t="s">
        <v>126</v>
      </c>
      <c r="B283" s="49"/>
      <c r="C283" s="43" t="s">
        <v>241</v>
      </c>
      <c r="D283" s="11">
        <v>13.085999999999999</v>
      </c>
      <c r="E283" s="20">
        <v>12.24</v>
      </c>
      <c r="F283" s="11">
        <v>8.1359999999999992</v>
      </c>
      <c r="G283" s="20">
        <v>194.625</v>
      </c>
      <c r="H283" s="11">
        <v>3.5999999999999997E-2</v>
      </c>
      <c r="I283" s="20">
        <v>0.91799999999999993</v>
      </c>
      <c r="J283" s="11">
        <v>35.819999999999993</v>
      </c>
      <c r="K283" s="20">
        <v>0.19799999999999998</v>
      </c>
      <c r="L283" s="11">
        <v>41.417999999999999</v>
      </c>
      <c r="M283" s="20">
        <v>93.69</v>
      </c>
      <c r="N283" s="33">
        <v>12.978000000000002</v>
      </c>
      <c r="O283" s="11">
        <v>1.008</v>
      </c>
      <c r="P283" s="176" t="s">
        <v>284</v>
      </c>
    </row>
    <row r="284" spans="1:18" x14ac:dyDescent="0.25">
      <c r="A284" s="18" t="s">
        <v>127</v>
      </c>
      <c r="B284" s="49"/>
      <c r="C284" s="43" t="s">
        <v>264</v>
      </c>
      <c r="D284" s="11">
        <v>3.6749520958083832</v>
      </c>
      <c r="E284" s="20">
        <v>7.5451586826347299</v>
      </c>
      <c r="F284" s="11">
        <v>36.722922155688622</v>
      </c>
      <c r="G284" s="20">
        <v>229.46047904191616</v>
      </c>
      <c r="H284" s="11">
        <v>2.5500000000000002E-2</v>
      </c>
      <c r="I284" s="20">
        <v>0</v>
      </c>
      <c r="J284" s="11">
        <v>11.976047904191617</v>
      </c>
      <c r="K284" s="20">
        <v>0.3149341317365269</v>
      </c>
      <c r="L284" s="11">
        <v>2.0835628742514971</v>
      </c>
      <c r="M284" s="20">
        <v>61.843203592814376</v>
      </c>
      <c r="N284" s="33">
        <v>16.335000000000001</v>
      </c>
      <c r="O284" s="11">
        <v>0.53248802395209582</v>
      </c>
      <c r="P284" s="176" t="s">
        <v>285</v>
      </c>
    </row>
    <row r="285" spans="1:18" x14ac:dyDescent="0.25">
      <c r="A285" s="18" t="s">
        <v>14</v>
      </c>
      <c r="B285" s="49"/>
      <c r="C285" s="43">
        <v>200</v>
      </c>
      <c r="D285" s="11">
        <v>0.67800000000000005</v>
      </c>
      <c r="E285" s="20">
        <v>0.27800000000000002</v>
      </c>
      <c r="F285" s="11">
        <v>20.76</v>
      </c>
      <c r="G285" s="20">
        <v>88.2</v>
      </c>
      <c r="H285" s="11">
        <v>1.2E-2</v>
      </c>
      <c r="I285" s="20">
        <v>100</v>
      </c>
      <c r="J285" s="11">
        <v>0</v>
      </c>
      <c r="K285" s="20">
        <v>0.76</v>
      </c>
      <c r="L285" s="11">
        <v>21.34</v>
      </c>
      <c r="M285" s="20">
        <v>3.44</v>
      </c>
      <c r="N285" s="33">
        <v>3.44</v>
      </c>
      <c r="O285" s="11">
        <v>0.63400000000000001</v>
      </c>
      <c r="P285" s="176" t="s">
        <v>226</v>
      </c>
    </row>
    <row r="286" spans="1:18" x14ac:dyDescent="0.25">
      <c r="A286" s="18" t="s">
        <v>13</v>
      </c>
      <c r="B286" s="49"/>
      <c r="C286" s="43">
        <v>50</v>
      </c>
      <c r="D286" s="11">
        <v>3.3</v>
      </c>
      <c r="E286" s="20">
        <v>0.6</v>
      </c>
      <c r="F286" s="11">
        <v>19.8</v>
      </c>
      <c r="G286" s="20">
        <v>99</v>
      </c>
      <c r="H286" s="11">
        <v>8.5000000000000006E-2</v>
      </c>
      <c r="I286" s="20">
        <v>0</v>
      </c>
      <c r="J286" s="11">
        <v>0</v>
      </c>
      <c r="K286" s="20">
        <v>0.7</v>
      </c>
      <c r="L286" s="11">
        <v>14.5</v>
      </c>
      <c r="M286" s="20">
        <v>75</v>
      </c>
      <c r="N286" s="33">
        <v>23.5</v>
      </c>
      <c r="O286" s="11">
        <v>1.95</v>
      </c>
      <c r="P286" s="176" t="s">
        <v>198</v>
      </c>
    </row>
    <row r="287" spans="1:18" ht="16.5" thickBot="1" x14ac:dyDescent="0.3">
      <c r="A287" s="18" t="s">
        <v>35</v>
      </c>
      <c r="B287" s="9"/>
      <c r="C287" s="19">
        <v>40</v>
      </c>
      <c r="D287" s="20">
        <v>3.04</v>
      </c>
      <c r="E287" s="162">
        <v>0.32000000000000006</v>
      </c>
      <c r="F287" s="11">
        <v>19.680000000000003</v>
      </c>
      <c r="G287" s="35">
        <v>94</v>
      </c>
      <c r="H287" s="19">
        <v>4.4000000000000004E-2</v>
      </c>
      <c r="I287" s="63">
        <v>0</v>
      </c>
      <c r="J287" s="19">
        <v>0</v>
      </c>
      <c r="K287" s="19">
        <v>0.44000000000000006</v>
      </c>
      <c r="L287" s="19">
        <v>8</v>
      </c>
      <c r="M287" s="19">
        <v>26</v>
      </c>
      <c r="N287" s="19">
        <v>5.6000000000000005</v>
      </c>
      <c r="O287" s="47">
        <v>0.44000000000000006</v>
      </c>
      <c r="P287" s="187" t="s">
        <v>188</v>
      </c>
      <c r="Q287" s="109"/>
    </row>
    <row r="288" spans="1:18" ht="26.25" thickBot="1" x14ac:dyDescent="0.3">
      <c r="A288" s="119" t="s">
        <v>169</v>
      </c>
      <c r="B288" s="100"/>
      <c r="C288" s="83">
        <v>814</v>
      </c>
      <c r="D288" s="22">
        <f>SUM(D281:D287)</f>
        <v>28.184352095808382</v>
      </c>
      <c r="E288" s="22">
        <f t="shared" ref="E288:O288" si="55">SUM(E281:E287)</f>
        <v>29.643358682634734</v>
      </c>
      <c r="F288" s="22">
        <f t="shared" si="55"/>
        <v>118.52992215568862</v>
      </c>
      <c r="G288" s="22">
        <f>SUM(G281:G287)</f>
        <v>860.10547904191617</v>
      </c>
      <c r="H288" s="22">
        <f t="shared" si="55"/>
        <v>0.26190000000000002</v>
      </c>
      <c r="I288" s="22">
        <f t="shared" si="55"/>
        <v>116.4838</v>
      </c>
      <c r="J288" s="22">
        <f t="shared" si="55"/>
        <v>70.574047904191616</v>
      </c>
      <c r="K288" s="22">
        <f t="shared" si="55"/>
        <v>4.3681341317365279</v>
      </c>
      <c r="L288" s="22">
        <f t="shared" si="55"/>
        <v>146.2257628742515</v>
      </c>
      <c r="M288" s="22">
        <f t="shared" si="55"/>
        <v>346.6102035928144</v>
      </c>
      <c r="N288" s="22">
        <f t="shared" si="55"/>
        <v>82.168800000000005</v>
      </c>
      <c r="O288" s="22">
        <f t="shared" si="55"/>
        <v>5.6172880239520957</v>
      </c>
      <c r="P288" s="195"/>
      <c r="Q288" s="108">
        <f>G288/2350</f>
        <v>0.36600233150719835</v>
      </c>
      <c r="R288" s="134" t="s">
        <v>320</v>
      </c>
    </row>
    <row r="289" spans="1:18" ht="24.75" thickBot="1" x14ac:dyDescent="0.3">
      <c r="A289" s="119" t="s">
        <v>178</v>
      </c>
      <c r="B289" s="100"/>
      <c r="C289" s="83">
        <f>C275+C278+C288</f>
        <v>1549</v>
      </c>
      <c r="D289" s="22">
        <f t="shared" ref="D289:O289" si="56">D275+D278+D288</f>
        <v>50.569352095808384</v>
      </c>
      <c r="E289" s="22">
        <f t="shared" si="56"/>
        <v>56.250258682634737</v>
      </c>
      <c r="F289" s="22">
        <f t="shared" si="56"/>
        <v>199.13385319017135</v>
      </c>
      <c r="G289" s="22">
        <f t="shared" si="56"/>
        <v>1497.785479041916</v>
      </c>
      <c r="H289" s="22">
        <f t="shared" si="56"/>
        <v>0.49404827586206901</v>
      </c>
      <c r="I289" s="22">
        <f t="shared" si="56"/>
        <v>132.63742068965519</v>
      </c>
      <c r="J289" s="22">
        <f t="shared" si="56"/>
        <v>466.64301342143301</v>
      </c>
      <c r="K289" s="22">
        <f t="shared" si="56"/>
        <v>6.7281341317365282</v>
      </c>
      <c r="L289" s="22">
        <f t="shared" si="56"/>
        <v>463.8509697708032</v>
      </c>
      <c r="M289" s="22">
        <f t="shared" si="56"/>
        <v>745.84206566178</v>
      </c>
      <c r="N289" s="22">
        <f t="shared" si="56"/>
        <v>140.71673103448276</v>
      </c>
      <c r="O289" s="22">
        <f t="shared" si="56"/>
        <v>15.848219058434854</v>
      </c>
      <c r="P289" s="195"/>
      <c r="Q289" s="108">
        <f>G289/2350</f>
        <v>0.63735552299655995</v>
      </c>
      <c r="R289" s="131" t="s">
        <v>321</v>
      </c>
    </row>
    <row r="290" spans="1:18" ht="11.25" customHeight="1" x14ac:dyDescent="0.25">
      <c r="A290" s="38"/>
      <c r="B290" s="49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217"/>
    </row>
    <row r="291" spans="1:18" ht="16.5" thickBot="1" x14ac:dyDescent="0.3">
      <c r="A291" s="75" t="s">
        <v>10</v>
      </c>
      <c r="B291" s="49"/>
      <c r="C291" s="80"/>
      <c r="P291" s="193"/>
    </row>
    <row r="292" spans="1:18" ht="15.75" customHeight="1" x14ac:dyDescent="0.25">
      <c r="A292" s="7" t="s">
        <v>148</v>
      </c>
      <c r="B292" s="82"/>
      <c r="C292" s="41" t="s">
        <v>149</v>
      </c>
      <c r="D292" s="251" t="s">
        <v>150</v>
      </c>
      <c r="E292" s="252"/>
      <c r="F292" s="253"/>
      <c r="G292" s="24" t="s">
        <v>151</v>
      </c>
      <c r="H292" s="264" t="s">
        <v>152</v>
      </c>
      <c r="I292" s="261" t="s">
        <v>153</v>
      </c>
      <c r="J292" s="267" t="s">
        <v>154</v>
      </c>
      <c r="K292" s="261" t="s">
        <v>155</v>
      </c>
      <c r="L292" s="267" t="s">
        <v>156</v>
      </c>
      <c r="M292" s="261" t="s">
        <v>157</v>
      </c>
      <c r="N292" s="261" t="s">
        <v>158</v>
      </c>
      <c r="O292" s="258" t="s">
        <v>159</v>
      </c>
      <c r="P292" s="194" t="s">
        <v>170</v>
      </c>
    </row>
    <row r="293" spans="1:18" ht="16.5" thickBot="1" x14ac:dyDescent="0.3">
      <c r="A293" s="18" t="s">
        <v>160</v>
      </c>
      <c r="B293" s="9"/>
      <c r="C293" s="42" t="s">
        <v>161</v>
      </c>
      <c r="D293" s="254"/>
      <c r="E293" s="255"/>
      <c r="F293" s="256"/>
      <c r="G293" s="20" t="s">
        <v>173</v>
      </c>
      <c r="H293" s="265"/>
      <c r="I293" s="262"/>
      <c r="J293" s="268"/>
      <c r="K293" s="262"/>
      <c r="L293" s="268"/>
      <c r="M293" s="262"/>
      <c r="N293" s="262"/>
      <c r="O293" s="259"/>
      <c r="P293" s="176" t="s">
        <v>171</v>
      </c>
    </row>
    <row r="294" spans="1:18" ht="16.5" thickBot="1" x14ac:dyDescent="0.3">
      <c r="A294" s="13"/>
      <c r="B294" s="93"/>
      <c r="C294" s="57"/>
      <c r="D294" s="14" t="s">
        <v>162</v>
      </c>
      <c r="E294" s="14" t="s">
        <v>163</v>
      </c>
      <c r="F294" s="52" t="s">
        <v>164</v>
      </c>
      <c r="G294" s="14" t="s">
        <v>165</v>
      </c>
      <c r="H294" s="266"/>
      <c r="I294" s="263"/>
      <c r="J294" s="269"/>
      <c r="K294" s="263"/>
      <c r="L294" s="269"/>
      <c r="M294" s="263"/>
      <c r="N294" s="263"/>
      <c r="O294" s="260"/>
      <c r="P294" s="187"/>
    </row>
    <row r="295" spans="1:18" x14ac:dyDescent="0.25">
      <c r="A295" s="7"/>
      <c r="B295" s="16" t="s">
        <v>5</v>
      </c>
      <c r="C295" s="41"/>
      <c r="D295" s="12"/>
      <c r="E295" s="24"/>
      <c r="F295" s="33"/>
      <c r="G295" s="20"/>
      <c r="H295" s="116"/>
      <c r="I295" s="24"/>
      <c r="J295" s="117"/>
      <c r="K295" s="24"/>
      <c r="L295" s="117"/>
      <c r="M295" s="24"/>
      <c r="N295" s="24"/>
      <c r="O295" s="117"/>
      <c r="P295" s="194"/>
    </row>
    <row r="296" spans="1:18" x14ac:dyDescent="0.25">
      <c r="A296" s="18" t="s">
        <v>91</v>
      </c>
      <c r="B296" s="49"/>
      <c r="C296" s="42" t="s">
        <v>92</v>
      </c>
      <c r="D296" s="12">
        <v>2.33</v>
      </c>
      <c r="E296" s="20">
        <v>8.1199999999999992</v>
      </c>
      <c r="F296" s="33">
        <v>15.549999999999997</v>
      </c>
      <c r="G296" s="12">
        <v>144.59999999999997</v>
      </c>
      <c r="H296" s="12">
        <v>3.2999999999999988E-2</v>
      </c>
      <c r="I296" s="20">
        <v>0</v>
      </c>
      <c r="J296" s="11">
        <v>40</v>
      </c>
      <c r="K296" s="20">
        <v>0.62</v>
      </c>
      <c r="L296" s="11">
        <v>8.1</v>
      </c>
      <c r="M296" s="20">
        <v>22.5</v>
      </c>
      <c r="N296" s="20">
        <v>3.9</v>
      </c>
      <c r="O296" s="11">
        <v>0.38</v>
      </c>
      <c r="P296" s="176" t="s">
        <v>186</v>
      </c>
    </row>
    <row r="297" spans="1:18" x14ac:dyDescent="0.25">
      <c r="A297" s="18" t="s">
        <v>36</v>
      </c>
      <c r="B297" s="49"/>
      <c r="C297" s="42">
        <v>150</v>
      </c>
      <c r="D297" s="12">
        <v>4.0999999999999996</v>
      </c>
      <c r="E297" s="20">
        <v>3.91</v>
      </c>
      <c r="F297" s="33">
        <v>25.13</v>
      </c>
      <c r="G297" s="12">
        <v>140.69999999999999</v>
      </c>
      <c r="H297" s="12">
        <v>0.13500000000000001</v>
      </c>
      <c r="I297" s="20">
        <v>0.72</v>
      </c>
      <c r="J297" s="11">
        <v>11.100000000000001</v>
      </c>
      <c r="K297" s="20">
        <v>0.38499999999999995</v>
      </c>
      <c r="L297" s="11">
        <v>110.41499999999998</v>
      </c>
      <c r="M297" s="20">
        <v>173.98499999999999</v>
      </c>
      <c r="N297" s="20">
        <v>53.114999999999995</v>
      </c>
      <c r="O297" s="11">
        <v>1.2849999999999997</v>
      </c>
      <c r="P297" s="176" t="s">
        <v>277</v>
      </c>
    </row>
    <row r="298" spans="1:18" x14ac:dyDescent="0.25">
      <c r="A298" s="18" t="s">
        <v>80</v>
      </c>
      <c r="B298" s="49"/>
      <c r="C298" s="42" t="s">
        <v>216</v>
      </c>
      <c r="D298" s="12">
        <v>2.4249999999999998</v>
      </c>
      <c r="E298" s="20">
        <v>0.95</v>
      </c>
      <c r="F298" s="33">
        <v>11.6</v>
      </c>
      <c r="G298" s="12">
        <v>99.14</v>
      </c>
      <c r="H298" s="12">
        <v>4.859999999999999E-2</v>
      </c>
      <c r="I298" s="20">
        <v>0</v>
      </c>
      <c r="J298" s="11">
        <v>29.134999999999998</v>
      </c>
      <c r="K298" s="20">
        <v>0.72500000000000009</v>
      </c>
      <c r="L298" s="11">
        <v>11.01135</v>
      </c>
      <c r="M298" s="20">
        <v>29.904000000000003</v>
      </c>
      <c r="N298" s="20">
        <v>8.5887000000000011</v>
      </c>
      <c r="O298" s="11">
        <v>0.50050000000000006</v>
      </c>
      <c r="P298" s="176" t="s">
        <v>217</v>
      </c>
    </row>
    <row r="299" spans="1:18" ht="21.75" customHeight="1" x14ac:dyDescent="0.25">
      <c r="A299" s="18" t="s">
        <v>45</v>
      </c>
      <c r="B299" s="9"/>
      <c r="C299" s="42" t="s">
        <v>230</v>
      </c>
      <c r="D299" s="12">
        <v>3.1659999999999999</v>
      </c>
      <c r="E299" s="20">
        <v>2.6780000000000004</v>
      </c>
      <c r="F299" s="20">
        <v>5.9660000000000011</v>
      </c>
      <c r="G299" s="12">
        <v>60.600000000000009</v>
      </c>
      <c r="H299" s="12">
        <v>4.4000000000000004E-2</v>
      </c>
      <c r="I299" s="20">
        <v>1.3</v>
      </c>
      <c r="J299" s="11">
        <v>20</v>
      </c>
      <c r="K299" s="20">
        <v>0</v>
      </c>
      <c r="L299" s="11">
        <v>125.48</v>
      </c>
      <c r="M299" s="20">
        <v>90</v>
      </c>
      <c r="N299" s="20">
        <v>14</v>
      </c>
      <c r="O299" s="11">
        <v>0.10400000000000001</v>
      </c>
      <c r="P299" s="176" t="s">
        <v>231</v>
      </c>
    </row>
    <row r="300" spans="1:18" x14ac:dyDescent="0.25">
      <c r="A300" s="18" t="s">
        <v>70</v>
      </c>
      <c r="B300" s="9"/>
      <c r="C300" s="42">
        <v>120</v>
      </c>
      <c r="D300" s="12">
        <v>0.48</v>
      </c>
      <c r="E300" s="20">
        <v>0.48</v>
      </c>
      <c r="F300" s="11">
        <v>11.759999999999998</v>
      </c>
      <c r="G300" s="20">
        <v>56.399999999999984</v>
      </c>
      <c r="H300" s="47">
        <v>3.599999999999999E-2</v>
      </c>
      <c r="I300" s="19">
        <v>11.999999999999996</v>
      </c>
      <c r="J300" s="47">
        <v>0</v>
      </c>
      <c r="K300" s="19">
        <v>0.24</v>
      </c>
      <c r="L300" s="47">
        <v>19.2</v>
      </c>
      <c r="M300" s="19">
        <v>13.2</v>
      </c>
      <c r="N300" s="19">
        <v>10.799999999999999</v>
      </c>
      <c r="O300" s="47">
        <v>2.6399999999999997</v>
      </c>
      <c r="P300" s="176" t="s">
        <v>189</v>
      </c>
    </row>
    <row r="301" spans="1:18" ht="16.5" thickBot="1" x14ac:dyDescent="0.3">
      <c r="A301" s="18" t="s">
        <v>37</v>
      </c>
      <c r="B301" s="9"/>
      <c r="C301" s="42">
        <v>30</v>
      </c>
      <c r="D301" s="12">
        <v>2.25</v>
      </c>
      <c r="E301" s="20">
        <v>0.87</v>
      </c>
      <c r="F301" s="33">
        <v>15.419999999999998</v>
      </c>
      <c r="G301" s="12">
        <v>78.599999999999994</v>
      </c>
      <c r="H301" s="12">
        <v>3.3000000000000002E-2</v>
      </c>
      <c r="I301" s="20">
        <v>0</v>
      </c>
      <c r="J301" s="11">
        <v>0</v>
      </c>
      <c r="K301" s="20">
        <v>0.51</v>
      </c>
      <c r="L301" s="11">
        <v>5.7</v>
      </c>
      <c r="M301" s="20">
        <v>19.5</v>
      </c>
      <c r="N301" s="20">
        <v>3.9</v>
      </c>
      <c r="O301" s="11">
        <v>0.36</v>
      </c>
      <c r="P301" s="176" t="s">
        <v>188</v>
      </c>
    </row>
    <row r="302" spans="1:18" ht="16.5" thickBot="1" x14ac:dyDescent="0.3">
      <c r="A302" s="119" t="s">
        <v>167</v>
      </c>
      <c r="B302" s="98"/>
      <c r="C302" s="58">
        <v>590</v>
      </c>
      <c r="D302" s="22">
        <f>SUM(D296:D301)</f>
        <v>14.751000000000001</v>
      </c>
      <c r="E302" s="22">
        <f t="shared" ref="E302:O302" si="57">SUM(E296:E301)</f>
        <v>17.007999999999999</v>
      </c>
      <c r="F302" s="22">
        <f>SUM(F296:F301)</f>
        <v>85.426000000000002</v>
      </c>
      <c r="G302" s="22">
        <f>SUM(G296:G301)</f>
        <v>580.04</v>
      </c>
      <c r="H302" s="22">
        <f t="shared" si="57"/>
        <v>0.32959999999999989</v>
      </c>
      <c r="I302" s="22">
        <f t="shared" si="57"/>
        <v>14.019999999999996</v>
      </c>
      <c r="J302" s="22">
        <f t="shared" si="57"/>
        <v>100.235</v>
      </c>
      <c r="K302" s="22">
        <f t="shared" si="57"/>
        <v>2.48</v>
      </c>
      <c r="L302" s="22">
        <f t="shared" si="57"/>
        <v>279.90634999999997</v>
      </c>
      <c r="M302" s="22">
        <f t="shared" si="57"/>
        <v>349.089</v>
      </c>
      <c r="N302" s="22">
        <f t="shared" si="57"/>
        <v>94.303699999999992</v>
      </c>
      <c r="O302" s="22">
        <f t="shared" si="57"/>
        <v>5.2694999999999999</v>
      </c>
      <c r="P302" s="195"/>
    </row>
    <row r="303" spans="1:18" ht="27.75" customHeight="1" x14ac:dyDescent="0.25">
      <c r="A303" s="7"/>
      <c r="B303" s="16" t="s">
        <v>168</v>
      </c>
      <c r="C303" s="42"/>
      <c r="D303" s="12"/>
      <c r="E303" s="24"/>
      <c r="F303" s="11"/>
      <c r="G303" s="24"/>
      <c r="H303" s="11"/>
      <c r="I303" s="20"/>
      <c r="J303" s="11"/>
      <c r="K303" s="20"/>
      <c r="L303" s="11"/>
      <c r="M303" s="20"/>
      <c r="N303" s="20"/>
      <c r="O303" s="11"/>
      <c r="P303" s="194"/>
    </row>
    <row r="304" spans="1:18" ht="16.5" thickBot="1" x14ac:dyDescent="0.3">
      <c r="A304" s="18" t="s">
        <v>86</v>
      </c>
      <c r="B304" s="49"/>
      <c r="C304" s="42">
        <v>200</v>
      </c>
      <c r="D304" s="11">
        <v>5.8</v>
      </c>
      <c r="E304" s="20">
        <v>5</v>
      </c>
      <c r="F304" s="20">
        <v>9.6</v>
      </c>
      <c r="G304" s="33">
        <v>107</v>
      </c>
      <c r="H304" s="11">
        <v>3.5999999999999997E-2</v>
      </c>
      <c r="I304" s="20">
        <v>6.3E-2</v>
      </c>
      <c r="J304" s="11">
        <v>36</v>
      </c>
      <c r="K304" s="20">
        <v>0</v>
      </c>
      <c r="L304" s="11">
        <v>223.2</v>
      </c>
      <c r="M304" s="20">
        <v>165.6</v>
      </c>
      <c r="N304" s="20">
        <v>25.2</v>
      </c>
      <c r="O304" s="11">
        <v>0.18</v>
      </c>
      <c r="P304" s="176" t="s">
        <v>233</v>
      </c>
    </row>
    <row r="305" spans="1:18" s="69" customFormat="1" ht="24" customHeight="1" thickBot="1" x14ac:dyDescent="0.3">
      <c r="A305" s="119" t="s">
        <v>167</v>
      </c>
      <c r="B305" s="99"/>
      <c r="C305" s="21">
        <v>200</v>
      </c>
      <c r="D305" s="22">
        <f>SUM(D304)</f>
        <v>5.8</v>
      </c>
      <c r="E305" s="22">
        <f t="shared" ref="E305:O305" si="58">SUM(E304)</f>
        <v>5</v>
      </c>
      <c r="F305" s="22">
        <f t="shared" si="58"/>
        <v>9.6</v>
      </c>
      <c r="G305" s="40">
        <f t="shared" si="58"/>
        <v>107</v>
      </c>
      <c r="H305" s="40">
        <f t="shared" si="58"/>
        <v>3.5999999999999997E-2</v>
      </c>
      <c r="I305" s="22">
        <f t="shared" si="58"/>
        <v>6.3E-2</v>
      </c>
      <c r="J305" s="22">
        <f t="shared" si="58"/>
        <v>36</v>
      </c>
      <c r="K305" s="22">
        <f t="shared" si="58"/>
        <v>0</v>
      </c>
      <c r="L305" s="22">
        <f t="shared" si="58"/>
        <v>223.2</v>
      </c>
      <c r="M305" s="22">
        <f t="shared" si="58"/>
        <v>165.6</v>
      </c>
      <c r="N305" s="22">
        <f t="shared" si="58"/>
        <v>25.2</v>
      </c>
      <c r="O305" s="22">
        <f t="shared" si="58"/>
        <v>0.18</v>
      </c>
      <c r="P305" s="195"/>
      <c r="Q305" s="108"/>
    </row>
    <row r="306" spans="1:18" s="69" customFormat="1" ht="18" customHeight="1" thickBot="1" x14ac:dyDescent="0.3">
      <c r="A306" s="249" t="s">
        <v>367</v>
      </c>
      <c r="B306" s="250"/>
      <c r="C306" s="107">
        <f>C302+C305</f>
        <v>790</v>
      </c>
      <c r="D306" s="85">
        <f>D302+D305</f>
        <v>20.551000000000002</v>
      </c>
      <c r="E306" s="85">
        <f t="shared" ref="E306:O306" si="59">E302+E305</f>
        <v>22.007999999999999</v>
      </c>
      <c r="F306" s="85">
        <f t="shared" si="59"/>
        <v>95.025999999999996</v>
      </c>
      <c r="G306" s="85">
        <f>G302+G305</f>
        <v>687.04</v>
      </c>
      <c r="H306" s="85">
        <f t="shared" si="59"/>
        <v>0.36559999999999987</v>
      </c>
      <c r="I306" s="85">
        <f t="shared" si="59"/>
        <v>14.082999999999997</v>
      </c>
      <c r="J306" s="85">
        <f t="shared" si="59"/>
        <v>136.23500000000001</v>
      </c>
      <c r="K306" s="85">
        <f t="shared" si="59"/>
        <v>2.48</v>
      </c>
      <c r="L306" s="85">
        <f t="shared" si="59"/>
        <v>503.10634999999996</v>
      </c>
      <c r="M306" s="85">
        <f t="shared" si="59"/>
        <v>514.68899999999996</v>
      </c>
      <c r="N306" s="85">
        <f t="shared" si="59"/>
        <v>119.50369999999999</v>
      </c>
      <c r="O306" s="85">
        <f t="shared" si="59"/>
        <v>5.4494999999999996</v>
      </c>
      <c r="P306" s="194"/>
      <c r="Q306" s="108">
        <f>G306/2350</f>
        <v>0.29235744680851061</v>
      </c>
      <c r="R306" s="131" t="s">
        <v>319</v>
      </c>
    </row>
    <row r="307" spans="1:18" x14ac:dyDescent="0.25">
      <c r="A307" s="7"/>
      <c r="B307" s="16" t="s">
        <v>12</v>
      </c>
      <c r="C307" s="17"/>
      <c r="D307" s="117"/>
      <c r="E307" s="24"/>
      <c r="F307" s="24"/>
      <c r="G307" s="118"/>
      <c r="H307" s="117"/>
      <c r="I307" s="24"/>
      <c r="J307" s="117"/>
      <c r="K307" s="24"/>
      <c r="L307" s="117"/>
      <c r="M307" s="24"/>
      <c r="N307" s="24"/>
      <c r="O307" s="117"/>
      <c r="P307" s="198"/>
    </row>
    <row r="308" spans="1:18" x14ac:dyDescent="0.25">
      <c r="A308" s="18" t="s">
        <v>108</v>
      </c>
      <c r="B308" s="49"/>
      <c r="C308" s="19">
        <v>60</v>
      </c>
      <c r="D308" s="11">
        <v>0.48</v>
      </c>
      <c r="E308" s="20">
        <v>0.06</v>
      </c>
      <c r="F308" s="20">
        <v>1.4999999999999998</v>
      </c>
      <c r="G308" s="33">
        <v>8.3999999999999986</v>
      </c>
      <c r="H308" s="11">
        <v>1.7999999999999995E-2</v>
      </c>
      <c r="I308" s="20">
        <v>5.9999999999999982</v>
      </c>
      <c r="J308" s="11"/>
      <c r="K308" s="20">
        <v>0.06</v>
      </c>
      <c r="L308" s="11">
        <v>13.799999999999999</v>
      </c>
      <c r="M308" s="20">
        <v>25.199999999999996</v>
      </c>
      <c r="N308" s="20">
        <v>8.3999999999999986</v>
      </c>
      <c r="O308" s="11">
        <v>0.35999999999999993</v>
      </c>
      <c r="P308" s="205" t="s">
        <v>194</v>
      </c>
    </row>
    <row r="309" spans="1:18" ht="31.5" x14ac:dyDescent="0.25">
      <c r="A309" s="18" t="s">
        <v>339</v>
      </c>
      <c r="B309" s="49"/>
      <c r="C309" s="19" t="s">
        <v>348</v>
      </c>
      <c r="D309" s="166">
        <v>5.0401699999999998</v>
      </c>
      <c r="E309" s="167">
        <v>14.96353</v>
      </c>
      <c r="F309" s="167">
        <v>15.115950000000002</v>
      </c>
      <c r="G309" s="170">
        <v>136.971</v>
      </c>
      <c r="H309" s="166">
        <v>9.1810000000000003E-2</v>
      </c>
      <c r="I309" s="167">
        <v>4.6550000000000002</v>
      </c>
      <c r="J309" s="166">
        <v>19.04</v>
      </c>
      <c r="K309" s="167">
        <v>1.3704000000000001</v>
      </c>
      <c r="L309" s="166">
        <v>29.087199999999999</v>
      </c>
      <c r="M309" s="167">
        <v>80.622600000000006</v>
      </c>
      <c r="N309" s="167">
        <v>23.822000000000003</v>
      </c>
      <c r="O309" s="166">
        <v>1.1116000000000001</v>
      </c>
      <c r="P309" s="206" t="s">
        <v>340</v>
      </c>
    </row>
    <row r="310" spans="1:18" ht="31.5" x14ac:dyDescent="0.25">
      <c r="A310" s="18" t="s">
        <v>130</v>
      </c>
      <c r="B310" s="49"/>
      <c r="C310" s="19" t="s">
        <v>265</v>
      </c>
      <c r="D310" s="11">
        <v>10.0512</v>
      </c>
      <c r="E310" s="20">
        <v>9.7781333333333347</v>
      </c>
      <c r="F310" s="20">
        <v>10.309600000000003</v>
      </c>
      <c r="G310" s="33">
        <v>169.36000000000004</v>
      </c>
      <c r="H310" s="11">
        <v>5.8933333333333351E-2</v>
      </c>
      <c r="I310" s="20">
        <v>0.32773333333333332</v>
      </c>
      <c r="J310" s="11">
        <v>34.13333333333334</v>
      </c>
      <c r="K310" s="20">
        <v>0.6325333333333335</v>
      </c>
      <c r="L310" s="11">
        <v>30.970666666666666</v>
      </c>
      <c r="M310" s="20">
        <v>108.02933333333335</v>
      </c>
      <c r="N310" s="20">
        <v>19.512</v>
      </c>
      <c r="O310" s="11">
        <v>0.99226666666666674</v>
      </c>
      <c r="P310" s="205" t="s">
        <v>287</v>
      </c>
    </row>
    <row r="311" spans="1:18" x14ac:dyDescent="0.25">
      <c r="A311" s="18" t="s">
        <v>15</v>
      </c>
      <c r="B311" s="73"/>
      <c r="C311" s="19">
        <v>150</v>
      </c>
      <c r="D311" s="11">
        <v>8.77</v>
      </c>
      <c r="E311" s="20">
        <v>2.3000000000000007</v>
      </c>
      <c r="F311" s="20">
        <v>39.729999999999997</v>
      </c>
      <c r="G311" s="33">
        <v>214</v>
      </c>
      <c r="H311" s="11">
        <v>0.21</v>
      </c>
      <c r="I311" s="20">
        <v>0</v>
      </c>
      <c r="J311" s="11">
        <v>0</v>
      </c>
      <c r="K311" s="20">
        <v>0.39</v>
      </c>
      <c r="L311" s="11">
        <v>23.990000000000002</v>
      </c>
      <c r="M311" s="20">
        <v>207.35</v>
      </c>
      <c r="N311" s="20">
        <v>140.52000000000001</v>
      </c>
      <c r="O311" s="11">
        <v>4.7100000000000009</v>
      </c>
      <c r="P311" s="205" t="s">
        <v>288</v>
      </c>
    </row>
    <row r="312" spans="1:18" x14ac:dyDescent="0.25">
      <c r="A312" s="76" t="s">
        <v>34</v>
      </c>
      <c r="B312" s="9"/>
      <c r="C312" s="19">
        <v>180</v>
      </c>
      <c r="D312" s="11">
        <v>0.9</v>
      </c>
      <c r="E312" s="20">
        <v>0</v>
      </c>
      <c r="F312" s="11">
        <v>18.18</v>
      </c>
      <c r="G312" s="46">
        <v>76.319999999999993</v>
      </c>
      <c r="H312" s="47">
        <v>1.9799999999999998E-2</v>
      </c>
      <c r="I312" s="19">
        <v>3.5999999999999996</v>
      </c>
      <c r="J312" s="47">
        <v>0</v>
      </c>
      <c r="K312" s="19">
        <v>0.18000000000000002</v>
      </c>
      <c r="L312" s="47">
        <v>12.6</v>
      </c>
      <c r="M312" s="19">
        <v>12.6</v>
      </c>
      <c r="N312" s="19">
        <v>7.2</v>
      </c>
      <c r="O312" s="47">
        <v>2.52</v>
      </c>
      <c r="P312" s="176" t="s">
        <v>197</v>
      </c>
    </row>
    <row r="313" spans="1:18" x14ac:dyDescent="0.25">
      <c r="A313" s="18" t="s">
        <v>13</v>
      </c>
      <c r="B313" s="9"/>
      <c r="C313" s="19">
        <v>50</v>
      </c>
      <c r="D313" s="11">
        <v>3.3</v>
      </c>
      <c r="E313" s="20">
        <v>0.6</v>
      </c>
      <c r="F313" s="11">
        <v>19.8</v>
      </c>
      <c r="G313" s="20">
        <v>99</v>
      </c>
      <c r="H313" s="11">
        <v>8.5000000000000006E-2</v>
      </c>
      <c r="I313" s="20">
        <v>0</v>
      </c>
      <c r="J313" s="11">
        <v>0</v>
      </c>
      <c r="K313" s="20">
        <v>0.7</v>
      </c>
      <c r="L313" s="11">
        <v>14.5</v>
      </c>
      <c r="M313" s="20">
        <v>75</v>
      </c>
      <c r="N313" s="20">
        <v>23.5</v>
      </c>
      <c r="O313" s="11">
        <v>1.95</v>
      </c>
      <c r="P313" s="176" t="s">
        <v>198</v>
      </c>
    </row>
    <row r="314" spans="1:18" ht="16.5" thickBot="1" x14ac:dyDescent="0.3">
      <c r="A314" s="18" t="s">
        <v>35</v>
      </c>
      <c r="B314" s="9"/>
      <c r="C314" s="19">
        <v>40</v>
      </c>
      <c r="D314" s="20">
        <v>3.04</v>
      </c>
      <c r="E314" s="162">
        <v>0.32000000000000006</v>
      </c>
      <c r="F314" s="11">
        <v>19.680000000000003</v>
      </c>
      <c r="G314" s="35">
        <v>94</v>
      </c>
      <c r="H314" s="19">
        <v>4.4000000000000004E-2</v>
      </c>
      <c r="I314" s="63">
        <v>0</v>
      </c>
      <c r="J314" s="19">
        <v>0</v>
      </c>
      <c r="K314" s="19">
        <v>0.44000000000000006</v>
      </c>
      <c r="L314" s="19">
        <v>8</v>
      </c>
      <c r="M314" s="19">
        <v>26</v>
      </c>
      <c r="N314" s="19">
        <v>5.6000000000000005</v>
      </c>
      <c r="O314" s="47">
        <v>0.44000000000000006</v>
      </c>
      <c r="P314" s="187" t="s">
        <v>188</v>
      </c>
    </row>
    <row r="315" spans="1:18" ht="19.5" customHeight="1" thickBot="1" x14ac:dyDescent="0.3">
      <c r="A315" s="119" t="s">
        <v>167</v>
      </c>
      <c r="B315" s="98"/>
      <c r="C315" s="83">
        <v>811</v>
      </c>
      <c r="D315" s="22">
        <f>SUM(D308:D314)</f>
        <v>31.581369999999996</v>
      </c>
      <c r="E315" s="22">
        <f t="shared" ref="E315:O315" si="60">SUM(E308:E314)</f>
        <v>28.02166333333334</v>
      </c>
      <c r="F315" s="22">
        <f t="shared" si="60"/>
        <v>124.31555000000002</v>
      </c>
      <c r="G315" s="22">
        <f>SUM(G308:G314)</f>
        <v>798.05099999999993</v>
      </c>
      <c r="H315" s="22">
        <f t="shared" si="60"/>
        <v>0.52754333333333336</v>
      </c>
      <c r="I315" s="22">
        <f t="shared" si="60"/>
        <v>14.58273333333333</v>
      </c>
      <c r="J315" s="22">
        <f t="shared" si="60"/>
        <v>53.173333333333339</v>
      </c>
      <c r="K315" s="22">
        <f t="shared" si="60"/>
        <v>3.7729333333333339</v>
      </c>
      <c r="L315" s="22">
        <f t="shared" si="60"/>
        <v>132.94786666666667</v>
      </c>
      <c r="M315" s="22">
        <f t="shared" si="60"/>
        <v>534.80193333333341</v>
      </c>
      <c r="N315" s="22">
        <f t="shared" si="60"/>
        <v>228.554</v>
      </c>
      <c r="O315" s="22">
        <f t="shared" si="60"/>
        <v>12.083866666666665</v>
      </c>
      <c r="P315" s="195"/>
      <c r="Q315" s="108">
        <f>G315/2350</f>
        <v>0.33959617021276595</v>
      </c>
      <c r="R315" s="134" t="s">
        <v>320</v>
      </c>
    </row>
    <row r="316" spans="1:18" ht="21.75" customHeight="1" thickBot="1" x14ac:dyDescent="0.3">
      <c r="A316" s="119" t="s">
        <v>169</v>
      </c>
      <c r="B316" s="100"/>
      <c r="C316" s="83">
        <f>C302+C305+C315</f>
        <v>1601</v>
      </c>
      <c r="D316" s="22">
        <f t="shared" ref="D316:O316" si="61">D302+D305+D315</f>
        <v>52.132369999999995</v>
      </c>
      <c r="E316" s="22">
        <f t="shared" si="61"/>
        <v>50.029663333333339</v>
      </c>
      <c r="F316" s="22">
        <f t="shared" si="61"/>
        <v>219.34155000000001</v>
      </c>
      <c r="G316" s="22">
        <f t="shared" si="61"/>
        <v>1485.0909999999999</v>
      </c>
      <c r="H316" s="22">
        <f t="shared" si="61"/>
        <v>0.89314333333333318</v>
      </c>
      <c r="I316" s="22">
        <f t="shared" si="61"/>
        <v>28.665733333333328</v>
      </c>
      <c r="J316" s="22">
        <f t="shared" si="61"/>
        <v>189.40833333333336</v>
      </c>
      <c r="K316" s="22">
        <f t="shared" si="61"/>
        <v>6.2529333333333339</v>
      </c>
      <c r="L316" s="22">
        <f t="shared" si="61"/>
        <v>636.05421666666666</v>
      </c>
      <c r="M316" s="22">
        <f t="shared" si="61"/>
        <v>1049.4909333333335</v>
      </c>
      <c r="N316" s="22">
        <f t="shared" si="61"/>
        <v>348.05770000000001</v>
      </c>
      <c r="O316" s="22">
        <f t="shared" si="61"/>
        <v>17.533366666666666</v>
      </c>
      <c r="P316" s="195"/>
      <c r="Q316" s="108">
        <f>G316/2350</f>
        <v>0.6319536170212765</v>
      </c>
      <c r="R316" s="131" t="s">
        <v>321</v>
      </c>
    </row>
    <row r="317" spans="1:18" x14ac:dyDescent="0.25">
      <c r="A317" s="121"/>
      <c r="B317" s="9"/>
      <c r="C317" s="8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99"/>
    </row>
    <row r="318" spans="1:18" ht="16.5" thickBot="1" x14ac:dyDescent="0.3">
      <c r="A318" s="75" t="s">
        <v>179</v>
      </c>
      <c r="B318" s="97"/>
      <c r="C318" s="80"/>
      <c r="P318" s="200"/>
      <c r="R318" s="105"/>
    </row>
    <row r="319" spans="1:18" ht="15.75" customHeight="1" x14ac:dyDescent="0.25">
      <c r="A319" s="7" t="s">
        <v>148</v>
      </c>
      <c r="B319" s="82"/>
      <c r="C319" s="41" t="s">
        <v>149</v>
      </c>
      <c r="D319" s="251" t="s">
        <v>150</v>
      </c>
      <c r="E319" s="252"/>
      <c r="F319" s="253"/>
      <c r="G319" s="24" t="s">
        <v>151</v>
      </c>
      <c r="H319" s="264" t="s">
        <v>152</v>
      </c>
      <c r="I319" s="261" t="s">
        <v>153</v>
      </c>
      <c r="J319" s="261" t="s">
        <v>154</v>
      </c>
      <c r="K319" s="261" t="s">
        <v>155</v>
      </c>
      <c r="L319" s="267" t="s">
        <v>156</v>
      </c>
      <c r="M319" s="261" t="s">
        <v>157</v>
      </c>
      <c r="N319" s="261" t="s">
        <v>158</v>
      </c>
      <c r="O319" s="258" t="s">
        <v>159</v>
      </c>
      <c r="P319" s="194" t="s">
        <v>170</v>
      </c>
      <c r="R319" s="105"/>
    </row>
    <row r="320" spans="1:18" ht="16.5" thickBot="1" x14ac:dyDescent="0.3">
      <c r="A320" s="18" t="s">
        <v>160</v>
      </c>
      <c r="B320" s="9"/>
      <c r="C320" s="42" t="s">
        <v>161</v>
      </c>
      <c r="D320" s="254"/>
      <c r="E320" s="255"/>
      <c r="F320" s="256"/>
      <c r="G320" s="20" t="s">
        <v>173</v>
      </c>
      <c r="H320" s="265"/>
      <c r="I320" s="262"/>
      <c r="J320" s="262"/>
      <c r="K320" s="262"/>
      <c r="L320" s="268"/>
      <c r="M320" s="262"/>
      <c r="N320" s="262"/>
      <c r="O320" s="259"/>
      <c r="P320" s="176" t="s">
        <v>171</v>
      </c>
    </row>
    <row r="321" spans="1:19" ht="16.5" thickBot="1" x14ac:dyDescent="0.3">
      <c r="A321" s="13"/>
      <c r="B321" s="93"/>
      <c r="C321" s="57"/>
      <c r="D321" s="14" t="s">
        <v>162</v>
      </c>
      <c r="E321" s="15" t="s">
        <v>163</v>
      </c>
      <c r="F321" s="14" t="s">
        <v>164</v>
      </c>
      <c r="G321" s="14" t="s">
        <v>165</v>
      </c>
      <c r="H321" s="266"/>
      <c r="I321" s="263"/>
      <c r="J321" s="263"/>
      <c r="K321" s="263"/>
      <c r="L321" s="269"/>
      <c r="M321" s="263"/>
      <c r="N321" s="263"/>
      <c r="O321" s="260"/>
      <c r="P321" s="187"/>
      <c r="Q321" s="110"/>
    </row>
    <row r="322" spans="1:19" x14ac:dyDescent="0.25">
      <c r="A322" s="7"/>
      <c r="B322" s="16" t="s">
        <v>5</v>
      </c>
      <c r="C322" s="41"/>
      <c r="D322" s="116"/>
      <c r="E322" s="24"/>
      <c r="F322" s="24"/>
      <c r="G322" s="116"/>
      <c r="H322" s="116"/>
      <c r="I322" s="24"/>
      <c r="J322" s="24"/>
      <c r="K322" s="24"/>
      <c r="L322" s="117"/>
      <c r="M322" s="24"/>
      <c r="N322" s="24"/>
      <c r="O322" s="117"/>
      <c r="P322" s="194"/>
      <c r="Q322" s="110"/>
    </row>
    <row r="323" spans="1:19" x14ac:dyDescent="0.25">
      <c r="A323" s="18" t="s">
        <v>91</v>
      </c>
      <c r="B323" s="49"/>
      <c r="C323" s="42" t="s">
        <v>92</v>
      </c>
      <c r="D323" s="12">
        <v>2.33</v>
      </c>
      <c r="E323" s="20">
        <v>8.1199999999999992</v>
      </c>
      <c r="F323" s="33">
        <v>15.549999999999997</v>
      </c>
      <c r="G323" s="12">
        <v>144.59999999999997</v>
      </c>
      <c r="H323" s="12">
        <v>3.2999999999999988E-2</v>
      </c>
      <c r="I323" s="20">
        <v>0</v>
      </c>
      <c r="J323" s="11">
        <v>40</v>
      </c>
      <c r="K323" s="20">
        <v>0.62</v>
      </c>
      <c r="L323" s="11">
        <v>8.1</v>
      </c>
      <c r="M323" s="20">
        <v>22.5</v>
      </c>
      <c r="N323" s="20">
        <v>3.9</v>
      </c>
      <c r="O323" s="11">
        <v>0.38</v>
      </c>
      <c r="P323" s="176" t="s">
        <v>186</v>
      </c>
      <c r="Q323" s="110"/>
    </row>
    <row r="324" spans="1:19" ht="31.5" x14ac:dyDescent="0.25">
      <c r="A324" s="18" t="s">
        <v>55</v>
      </c>
      <c r="B324" s="49"/>
      <c r="C324" s="42" t="s">
        <v>166</v>
      </c>
      <c r="D324" s="12">
        <v>8.3000000000000007</v>
      </c>
      <c r="E324" s="20">
        <v>6.8699999999999992</v>
      </c>
      <c r="F324" s="20">
        <v>28.61</v>
      </c>
      <c r="G324" s="12">
        <v>237.2</v>
      </c>
      <c r="H324" s="12">
        <v>5.3999999999999979E-2</v>
      </c>
      <c r="I324" s="20">
        <v>0.86399999999999966</v>
      </c>
      <c r="J324" s="20">
        <v>33.319999999999993</v>
      </c>
      <c r="K324" s="20">
        <v>0.15799999999999997</v>
      </c>
      <c r="L324" s="11">
        <v>116.64299999999996</v>
      </c>
      <c r="M324" s="20">
        <v>140.49599999999998</v>
      </c>
      <c r="N324" s="20">
        <v>32.814</v>
      </c>
      <c r="O324" s="11">
        <v>0.53199999999999992</v>
      </c>
      <c r="P324" s="176" t="s">
        <v>289</v>
      </c>
      <c r="S324" s="105"/>
    </row>
    <row r="325" spans="1:19" x14ac:dyDescent="0.25">
      <c r="A325" s="18" t="s">
        <v>46</v>
      </c>
      <c r="B325" s="9"/>
      <c r="C325" s="42" t="s">
        <v>185</v>
      </c>
      <c r="D325" s="12">
        <v>1.46</v>
      </c>
      <c r="E325" s="20">
        <v>1.0765</v>
      </c>
      <c r="F325" s="20">
        <v>11.959999999999999</v>
      </c>
      <c r="G325" s="12">
        <v>63.7</v>
      </c>
      <c r="H325" s="12">
        <v>1.7499999999999998E-2</v>
      </c>
      <c r="I325" s="20">
        <v>0.66999999999999993</v>
      </c>
      <c r="J325" s="20">
        <v>7.9999999999999982</v>
      </c>
      <c r="K325" s="20">
        <v>0</v>
      </c>
      <c r="L325" s="11">
        <v>63.015000000000001</v>
      </c>
      <c r="M325" s="20">
        <v>48.36</v>
      </c>
      <c r="N325" s="20">
        <v>12.2</v>
      </c>
      <c r="O325" s="20">
        <v>1.2999999999999996</v>
      </c>
      <c r="P325" s="176" t="s">
        <v>191</v>
      </c>
    </row>
    <row r="326" spans="1:19" x14ac:dyDescent="0.25">
      <c r="A326" s="18" t="s">
        <v>70</v>
      </c>
      <c r="B326" s="9"/>
      <c r="C326" s="19">
        <v>120</v>
      </c>
      <c r="D326" s="12">
        <v>0.48</v>
      </c>
      <c r="E326" s="20">
        <v>0.48</v>
      </c>
      <c r="F326" s="20">
        <v>11.759999999999998</v>
      </c>
      <c r="G326" s="12">
        <v>56.399999999999984</v>
      </c>
      <c r="H326" s="12">
        <v>3.599999999999999E-2</v>
      </c>
      <c r="I326" s="20">
        <v>11.999999999999996</v>
      </c>
      <c r="J326" s="20">
        <v>0</v>
      </c>
      <c r="K326" s="20">
        <v>0.24</v>
      </c>
      <c r="L326" s="11">
        <v>19.2</v>
      </c>
      <c r="M326" s="20">
        <v>13.2</v>
      </c>
      <c r="N326" s="20">
        <v>10.799999999999999</v>
      </c>
      <c r="O326" s="20">
        <v>2.6399999999999997</v>
      </c>
      <c r="P326" s="176" t="s">
        <v>189</v>
      </c>
    </row>
    <row r="327" spans="1:19" ht="16.5" thickBot="1" x14ac:dyDescent="0.3">
      <c r="A327" s="18" t="s">
        <v>37</v>
      </c>
      <c r="B327" s="9"/>
      <c r="C327" s="42">
        <v>30</v>
      </c>
      <c r="D327" s="12">
        <v>2.25</v>
      </c>
      <c r="E327" s="20">
        <v>0.87</v>
      </c>
      <c r="F327" s="33">
        <v>15.419999999999998</v>
      </c>
      <c r="G327" s="12">
        <v>78.599999999999994</v>
      </c>
      <c r="H327" s="12">
        <v>3.3000000000000002E-2</v>
      </c>
      <c r="I327" s="20">
        <v>0</v>
      </c>
      <c r="J327" s="11">
        <v>0</v>
      </c>
      <c r="K327" s="20">
        <v>0.51</v>
      </c>
      <c r="L327" s="11">
        <v>5.7</v>
      </c>
      <c r="M327" s="20">
        <v>19.5</v>
      </c>
      <c r="N327" s="20">
        <v>3.9</v>
      </c>
      <c r="O327" s="11">
        <v>0.36</v>
      </c>
      <c r="P327" s="176" t="s">
        <v>188</v>
      </c>
    </row>
    <row r="328" spans="1:19" ht="16.5" thickBot="1" x14ac:dyDescent="0.3">
      <c r="A328" s="119" t="s">
        <v>167</v>
      </c>
      <c r="B328" s="100"/>
      <c r="C328" s="58">
        <v>575</v>
      </c>
      <c r="D328" s="37">
        <f>SUM(D323:D327)</f>
        <v>14.82</v>
      </c>
      <c r="E328" s="37">
        <f t="shared" ref="E328:O328" si="62">SUM(E323:E327)</f>
        <v>17.416499999999999</v>
      </c>
      <c r="F328" s="37">
        <f t="shared" si="62"/>
        <v>83.3</v>
      </c>
      <c r="G328" s="37">
        <f>SUM(G323:G327)</f>
        <v>580.49999999999989</v>
      </c>
      <c r="H328" s="37">
        <f t="shared" si="62"/>
        <v>0.17349999999999996</v>
      </c>
      <c r="I328" s="37">
        <f t="shared" si="62"/>
        <v>13.533999999999995</v>
      </c>
      <c r="J328" s="37">
        <f t="shared" si="62"/>
        <v>81.319999999999993</v>
      </c>
      <c r="K328" s="37">
        <f t="shared" si="62"/>
        <v>1.528</v>
      </c>
      <c r="L328" s="37">
        <f t="shared" si="62"/>
        <v>212.65799999999993</v>
      </c>
      <c r="M328" s="37">
        <f t="shared" si="62"/>
        <v>244.05599999999998</v>
      </c>
      <c r="N328" s="37">
        <f t="shared" si="62"/>
        <v>63.613999999999997</v>
      </c>
      <c r="O328" s="37">
        <f t="shared" si="62"/>
        <v>5.2119999999999997</v>
      </c>
      <c r="P328" s="201"/>
    </row>
    <row r="329" spans="1:19" ht="31.5" x14ac:dyDescent="0.25">
      <c r="A329" s="18"/>
      <c r="B329" s="49" t="s">
        <v>168</v>
      </c>
      <c r="C329" s="43"/>
      <c r="D329" s="20"/>
      <c r="E329" s="20"/>
      <c r="F329" s="20"/>
      <c r="G329" s="12"/>
      <c r="H329" s="12"/>
      <c r="I329" s="20"/>
      <c r="J329" s="20"/>
      <c r="K329" s="20"/>
      <c r="L329" s="11"/>
      <c r="M329" s="20"/>
      <c r="N329" s="20"/>
      <c r="O329" s="20"/>
      <c r="P329" s="176"/>
    </row>
    <row r="330" spans="1:19" ht="16.5" thickBot="1" x14ac:dyDescent="0.3">
      <c r="A330" s="18" t="s">
        <v>88</v>
      </c>
      <c r="B330" s="9"/>
      <c r="C330" s="42">
        <v>200</v>
      </c>
      <c r="D330" s="11">
        <v>5.8</v>
      </c>
      <c r="E330" s="20">
        <v>5</v>
      </c>
      <c r="F330" s="11">
        <v>9.6</v>
      </c>
      <c r="G330" s="20">
        <v>107</v>
      </c>
      <c r="H330" s="11">
        <v>0.08</v>
      </c>
      <c r="I330" s="20">
        <v>2.6</v>
      </c>
      <c r="J330" s="20">
        <v>40</v>
      </c>
      <c r="K330" s="20"/>
      <c r="L330" s="11">
        <v>240</v>
      </c>
      <c r="M330" s="20">
        <v>180</v>
      </c>
      <c r="N330" s="20">
        <v>28</v>
      </c>
      <c r="O330" s="11">
        <v>0.2</v>
      </c>
      <c r="P330" s="189" t="s">
        <v>192</v>
      </c>
    </row>
    <row r="331" spans="1:19" ht="16.5" thickBot="1" x14ac:dyDescent="0.3">
      <c r="A331" s="119" t="s">
        <v>167</v>
      </c>
      <c r="B331" s="99"/>
      <c r="C331" s="21">
        <v>200</v>
      </c>
      <c r="D331" s="22">
        <f t="shared" ref="D331:O331" si="63">SUM(D330:D330)</f>
        <v>5.8</v>
      </c>
      <c r="E331" s="22">
        <f t="shared" si="63"/>
        <v>5</v>
      </c>
      <c r="F331" s="22">
        <f t="shared" si="63"/>
        <v>9.6</v>
      </c>
      <c r="G331" s="22">
        <f t="shared" si="63"/>
        <v>107</v>
      </c>
      <c r="H331" s="22">
        <f t="shared" si="63"/>
        <v>0.08</v>
      </c>
      <c r="I331" s="22">
        <f t="shared" si="63"/>
        <v>2.6</v>
      </c>
      <c r="J331" s="22">
        <f t="shared" si="63"/>
        <v>40</v>
      </c>
      <c r="K331" s="22">
        <f t="shared" si="63"/>
        <v>0</v>
      </c>
      <c r="L331" s="22">
        <f t="shared" si="63"/>
        <v>240</v>
      </c>
      <c r="M331" s="22">
        <f t="shared" si="63"/>
        <v>180</v>
      </c>
      <c r="N331" s="22">
        <f t="shared" si="63"/>
        <v>28</v>
      </c>
      <c r="O331" s="22">
        <f t="shared" si="63"/>
        <v>0.2</v>
      </c>
      <c r="P331" s="195"/>
    </row>
    <row r="332" spans="1:19" ht="21" customHeight="1" thickBot="1" x14ac:dyDescent="0.3">
      <c r="A332" s="249" t="s">
        <v>367</v>
      </c>
      <c r="B332" s="250"/>
      <c r="C332" s="107">
        <f>C328+C331</f>
        <v>775</v>
      </c>
      <c r="D332" s="85">
        <f>D328+D331</f>
        <v>20.62</v>
      </c>
      <c r="E332" s="85">
        <f t="shared" ref="E332:O332" si="64">E328+E331</f>
        <v>22.416499999999999</v>
      </c>
      <c r="F332" s="85">
        <f t="shared" si="64"/>
        <v>92.899999999999991</v>
      </c>
      <c r="G332" s="85">
        <f t="shared" si="64"/>
        <v>687.49999999999989</v>
      </c>
      <c r="H332" s="85">
        <f t="shared" si="64"/>
        <v>0.25349999999999995</v>
      </c>
      <c r="I332" s="85">
        <f t="shared" si="64"/>
        <v>16.133999999999997</v>
      </c>
      <c r="J332" s="85">
        <f t="shared" si="64"/>
        <v>121.32</v>
      </c>
      <c r="K332" s="85">
        <f t="shared" si="64"/>
        <v>1.528</v>
      </c>
      <c r="L332" s="85">
        <f t="shared" si="64"/>
        <v>452.6579999999999</v>
      </c>
      <c r="M332" s="85">
        <f t="shared" si="64"/>
        <v>424.05599999999998</v>
      </c>
      <c r="N332" s="85">
        <f t="shared" si="64"/>
        <v>91.614000000000004</v>
      </c>
      <c r="O332" s="85">
        <f t="shared" si="64"/>
        <v>5.4119999999999999</v>
      </c>
      <c r="P332" s="194"/>
      <c r="Q332" s="108">
        <f>G332/2350</f>
        <v>0.29255319148936165</v>
      </c>
      <c r="R332" s="131" t="s">
        <v>319</v>
      </c>
    </row>
    <row r="333" spans="1:19" x14ac:dyDescent="0.25">
      <c r="A333" s="7"/>
      <c r="B333" s="16" t="s">
        <v>12</v>
      </c>
      <c r="C333" s="59"/>
      <c r="D333" s="116"/>
      <c r="E333" s="24"/>
      <c r="F333" s="117"/>
      <c r="G333" s="24"/>
      <c r="H333" s="117"/>
      <c r="I333" s="24"/>
      <c r="J333" s="24"/>
      <c r="K333" s="24"/>
      <c r="L333" s="117"/>
      <c r="M333" s="24"/>
      <c r="N333" s="24"/>
      <c r="O333" s="117"/>
      <c r="P333" s="198"/>
    </row>
    <row r="334" spans="1:19" x14ac:dyDescent="0.25">
      <c r="A334" s="18" t="s">
        <v>51</v>
      </c>
      <c r="B334" s="49"/>
      <c r="C334" s="43">
        <v>60</v>
      </c>
      <c r="D334" s="11">
        <v>0.66</v>
      </c>
      <c r="E334" s="20">
        <v>0.12</v>
      </c>
      <c r="F334" s="11">
        <v>2.2799999999999998</v>
      </c>
      <c r="G334" s="20">
        <v>14.4</v>
      </c>
      <c r="H334" s="11">
        <v>3.5999999999999997E-2</v>
      </c>
      <c r="I334" s="20">
        <v>14.999999999999998</v>
      </c>
      <c r="J334" s="20">
        <v>0</v>
      </c>
      <c r="K334" s="20">
        <v>0.42</v>
      </c>
      <c r="L334" s="11">
        <v>8.4</v>
      </c>
      <c r="M334" s="20">
        <v>15.6</v>
      </c>
      <c r="N334" s="20">
        <v>12</v>
      </c>
      <c r="O334" s="11">
        <v>0.54</v>
      </c>
      <c r="P334" s="205" t="s">
        <v>194</v>
      </c>
    </row>
    <row r="335" spans="1:19" ht="31.5" x14ac:dyDescent="0.25">
      <c r="A335" s="18" t="s">
        <v>379</v>
      </c>
      <c r="B335" s="49"/>
      <c r="C335" s="43" t="s">
        <v>235</v>
      </c>
      <c r="D335" s="166">
        <v>6.7320000000000011</v>
      </c>
      <c r="E335" s="167">
        <v>9.0719999999999992</v>
      </c>
      <c r="F335" s="166">
        <v>19.262</v>
      </c>
      <c r="G335" s="167">
        <v>164.8</v>
      </c>
      <c r="H335" s="166">
        <v>0.18600000000000003</v>
      </c>
      <c r="I335" s="167">
        <v>4.8959999999999999</v>
      </c>
      <c r="J335" s="167">
        <v>5.82</v>
      </c>
      <c r="K335" s="167">
        <v>2.032</v>
      </c>
      <c r="L335" s="166">
        <v>39.5</v>
      </c>
      <c r="M335" s="167">
        <v>86.88</v>
      </c>
      <c r="N335" s="167">
        <v>30.488000000000003</v>
      </c>
      <c r="O335" s="166">
        <v>1.8279999999999998</v>
      </c>
      <c r="P335" s="206" t="s">
        <v>290</v>
      </c>
    </row>
    <row r="336" spans="1:19" x14ac:dyDescent="0.25">
      <c r="A336" s="18" t="s">
        <v>133</v>
      </c>
      <c r="B336" s="49"/>
      <c r="C336" s="43" t="s">
        <v>221</v>
      </c>
      <c r="D336" s="11">
        <v>11.252727272727274</v>
      </c>
      <c r="E336" s="20">
        <v>10.783636363636365</v>
      </c>
      <c r="F336" s="11">
        <v>4.0200000000000014</v>
      </c>
      <c r="G336" s="20">
        <v>158.28181818181824</v>
      </c>
      <c r="H336" s="11">
        <v>9.2272727272727312E-2</v>
      </c>
      <c r="I336" s="20">
        <v>2.1345454545454547</v>
      </c>
      <c r="J336" s="20">
        <v>35.636363636363647</v>
      </c>
      <c r="K336" s="20">
        <v>3.7145454545454557</v>
      </c>
      <c r="L336" s="11">
        <v>32.614545454545471</v>
      </c>
      <c r="M336" s="20">
        <v>137.6072727272728</v>
      </c>
      <c r="N336" s="20">
        <v>36.781818181818196</v>
      </c>
      <c r="O336" s="11">
        <v>0.69090909090909114</v>
      </c>
      <c r="P336" s="205" t="s">
        <v>196</v>
      </c>
    </row>
    <row r="337" spans="1:18" x14ac:dyDescent="0.25">
      <c r="A337" s="18" t="s">
        <v>20</v>
      </c>
      <c r="B337" s="49"/>
      <c r="C337" s="43" t="s">
        <v>232</v>
      </c>
      <c r="D337" s="11">
        <v>3.6774</v>
      </c>
      <c r="E337" s="20">
        <v>5.7618</v>
      </c>
      <c r="F337" s="11">
        <v>24.526800000000001</v>
      </c>
      <c r="G337" s="20">
        <v>164.70000000000002</v>
      </c>
      <c r="H337" s="11">
        <v>0.16740000000000002</v>
      </c>
      <c r="I337" s="20">
        <v>21.7926</v>
      </c>
      <c r="J337" s="20">
        <v>0</v>
      </c>
      <c r="K337" s="20">
        <v>0.21779999999999999</v>
      </c>
      <c r="L337" s="11">
        <v>44.37</v>
      </c>
      <c r="M337" s="20">
        <v>103.91399999999999</v>
      </c>
      <c r="N337" s="20">
        <v>33.299999999999997</v>
      </c>
      <c r="O337" s="11">
        <v>1.2114</v>
      </c>
      <c r="P337" s="205" t="s">
        <v>276</v>
      </c>
    </row>
    <row r="338" spans="1:18" x14ac:dyDescent="0.25">
      <c r="A338" s="18" t="s">
        <v>389</v>
      </c>
      <c r="B338" s="49"/>
      <c r="C338" s="43">
        <v>200</v>
      </c>
      <c r="D338" s="11">
        <v>0.66200000000000003</v>
      </c>
      <c r="E338" s="20">
        <v>0.09</v>
      </c>
      <c r="F338" s="11">
        <v>22.033999999999992</v>
      </c>
      <c r="G338" s="20">
        <v>92.799999999999983</v>
      </c>
      <c r="H338" s="11">
        <v>1.5999999999999997E-2</v>
      </c>
      <c r="I338" s="20">
        <v>0.72599999999999976</v>
      </c>
      <c r="J338" s="20">
        <v>0</v>
      </c>
      <c r="K338" s="20">
        <v>0.50800000000000001</v>
      </c>
      <c r="L338" s="11">
        <v>32.18</v>
      </c>
      <c r="M338" s="20">
        <v>23.439999999999998</v>
      </c>
      <c r="N338" s="20">
        <v>17.459999999999997</v>
      </c>
      <c r="O338" s="11">
        <v>0.66799999999999993</v>
      </c>
      <c r="P338" s="205" t="s">
        <v>212</v>
      </c>
    </row>
    <row r="339" spans="1:18" ht="13.5" customHeight="1" x14ac:dyDescent="0.25">
      <c r="A339" s="18" t="s">
        <v>13</v>
      </c>
      <c r="B339" s="73"/>
      <c r="C339" s="19">
        <v>50</v>
      </c>
      <c r="D339" s="11">
        <v>3.3</v>
      </c>
      <c r="E339" s="20">
        <v>0.6</v>
      </c>
      <c r="F339" s="11">
        <v>19.8</v>
      </c>
      <c r="G339" s="20">
        <v>99</v>
      </c>
      <c r="H339" s="11">
        <v>8.5000000000000006E-2</v>
      </c>
      <c r="I339" s="20">
        <v>0</v>
      </c>
      <c r="J339" s="20">
        <v>0</v>
      </c>
      <c r="K339" s="20">
        <v>0.7</v>
      </c>
      <c r="L339" s="11">
        <v>14.5</v>
      </c>
      <c r="M339" s="20">
        <v>75</v>
      </c>
      <c r="N339" s="20">
        <v>23.5</v>
      </c>
      <c r="O339" s="11">
        <v>1.95</v>
      </c>
      <c r="P339" s="176" t="s">
        <v>198</v>
      </c>
    </row>
    <row r="340" spans="1:18" ht="16.5" thickBot="1" x14ac:dyDescent="0.3">
      <c r="A340" s="18" t="s">
        <v>35</v>
      </c>
      <c r="B340" s="9"/>
      <c r="C340" s="19">
        <v>40</v>
      </c>
      <c r="D340" s="20">
        <v>3.04</v>
      </c>
      <c r="E340" s="162">
        <v>0.32000000000000006</v>
      </c>
      <c r="F340" s="11">
        <v>19.680000000000003</v>
      </c>
      <c r="G340" s="35">
        <v>94</v>
      </c>
      <c r="H340" s="19">
        <v>4.4000000000000004E-2</v>
      </c>
      <c r="I340" s="63">
        <v>0</v>
      </c>
      <c r="J340" s="19">
        <v>0</v>
      </c>
      <c r="K340" s="19">
        <v>0.44000000000000006</v>
      </c>
      <c r="L340" s="19">
        <v>8</v>
      </c>
      <c r="M340" s="19">
        <v>26</v>
      </c>
      <c r="N340" s="19">
        <v>5.6000000000000005</v>
      </c>
      <c r="O340" s="47">
        <v>0.44000000000000006</v>
      </c>
      <c r="P340" s="187" t="s">
        <v>188</v>
      </c>
    </row>
    <row r="341" spans="1:18" ht="20.25" customHeight="1" thickBot="1" x14ac:dyDescent="0.3">
      <c r="A341" s="119" t="s">
        <v>167</v>
      </c>
      <c r="B341" s="100"/>
      <c r="C341" s="83">
        <v>830</v>
      </c>
      <c r="D341" s="37">
        <f>SUM(D334:D340)</f>
        <v>29.324127272727271</v>
      </c>
      <c r="E341" s="37">
        <f t="shared" ref="E341:O341" si="65">SUM(E334:E340)</f>
        <v>26.747436363636364</v>
      </c>
      <c r="F341" s="37">
        <f t="shared" si="65"/>
        <v>111.6028</v>
      </c>
      <c r="G341" s="37">
        <f>SUM(G334:G340)</f>
        <v>787.9818181818182</v>
      </c>
      <c r="H341" s="37">
        <f t="shared" si="65"/>
        <v>0.62667272727272738</v>
      </c>
      <c r="I341" s="37">
        <f t="shared" si="65"/>
        <v>44.549145454545453</v>
      </c>
      <c r="J341" s="37">
        <f t="shared" si="65"/>
        <v>41.456363636363648</v>
      </c>
      <c r="K341" s="37">
        <f t="shared" si="65"/>
        <v>8.0323454545454549</v>
      </c>
      <c r="L341" s="37">
        <f t="shared" si="65"/>
        <v>179.56454545454548</v>
      </c>
      <c r="M341" s="37">
        <f t="shared" si="65"/>
        <v>468.44127272727275</v>
      </c>
      <c r="N341" s="37">
        <f t="shared" si="65"/>
        <v>159.12981818181819</v>
      </c>
      <c r="O341" s="37">
        <f t="shared" si="65"/>
        <v>7.3283090909090918</v>
      </c>
      <c r="P341" s="204"/>
      <c r="Q341" s="108">
        <f>G341/2350</f>
        <v>0.33531141199226305</v>
      </c>
      <c r="R341" s="134" t="s">
        <v>320</v>
      </c>
    </row>
    <row r="342" spans="1:18" ht="20.25" customHeight="1" thickBot="1" x14ac:dyDescent="0.3">
      <c r="A342" s="119" t="s">
        <v>169</v>
      </c>
      <c r="B342" s="100"/>
      <c r="C342" s="22">
        <f>C328+C331+C341</f>
        <v>1605</v>
      </c>
      <c r="D342" s="22">
        <f t="shared" ref="D342:O342" si="66">D328+D331+D341</f>
        <v>49.944127272727272</v>
      </c>
      <c r="E342" s="22">
        <f t="shared" si="66"/>
        <v>49.163936363636367</v>
      </c>
      <c r="F342" s="22">
        <f t="shared" si="66"/>
        <v>204.50279999999998</v>
      </c>
      <c r="G342" s="22">
        <f t="shared" si="66"/>
        <v>1475.4818181818182</v>
      </c>
      <c r="H342" s="22">
        <f t="shared" si="66"/>
        <v>0.88017272727272733</v>
      </c>
      <c r="I342" s="22">
        <f t="shared" si="66"/>
        <v>60.683145454545453</v>
      </c>
      <c r="J342" s="22">
        <f t="shared" si="66"/>
        <v>162.77636363636364</v>
      </c>
      <c r="K342" s="22">
        <f t="shared" si="66"/>
        <v>9.5603454545454554</v>
      </c>
      <c r="L342" s="22">
        <f t="shared" si="66"/>
        <v>632.22254545454541</v>
      </c>
      <c r="M342" s="22">
        <f t="shared" si="66"/>
        <v>892.49727272727273</v>
      </c>
      <c r="N342" s="22">
        <f t="shared" si="66"/>
        <v>250.7438181818182</v>
      </c>
      <c r="O342" s="22">
        <f t="shared" si="66"/>
        <v>12.740309090909092</v>
      </c>
      <c r="P342" s="204"/>
      <c r="Q342" s="108">
        <f>G342/2350</f>
        <v>0.62786460348162476</v>
      </c>
      <c r="R342" s="131" t="s">
        <v>321</v>
      </c>
    </row>
    <row r="343" spans="1:18" ht="13.5" customHeight="1" x14ac:dyDescent="0.25">
      <c r="A343" s="38"/>
      <c r="B343" s="16"/>
      <c r="C343" s="81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199"/>
    </row>
    <row r="344" spans="1:18" ht="16.5" thickBot="1" x14ac:dyDescent="0.3">
      <c r="A344" s="75" t="s">
        <v>54</v>
      </c>
      <c r="B344" s="49"/>
      <c r="C344" s="80"/>
      <c r="P344" s="200"/>
    </row>
    <row r="345" spans="1:18" ht="15.75" customHeight="1" x14ac:dyDescent="0.25">
      <c r="A345" s="7" t="s">
        <v>148</v>
      </c>
      <c r="B345" s="82"/>
      <c r="C345" s="41" t="s">
        <v>149</v>
      </c>
      <c r="D345" s="251" t="s">
        <v>150</v>
      </c>
      <c r="E345" s="252"/>
      <c r="F345" s="253"/>
      <c r="G345" s="24" t="s">
        <v>151</v>
      </c>
      <c r="H345" s="264" t="s">
        <v>152</v>
      </c>
      <c r="I345" s="261" t="s">
        <v>153</v>
      </c>
      <c r="J345" s="267" t="s">
        <v>154</v>
      </c>
      <c r="K345" s="261" t="s">
        <v>155</v>
      </c>
      <c r="L345" s="267" t="s">
        <v>156</v>
      </c>
      <c r="M345" s="261" t="s">
        <v>157</v>
      </c>
      <c r="N345" s="258" t="s">
        <v>158</v>
      </c>
      <c r="O345" s="258" t="s">
        <v>159</v>
      </c>
      <c r="P345" s="194" t="s">
        <v>170</v>
      </c>
    </row>
    <row r="346" spans="1:18" ht="16.5" thickBot="1" x14ac:dyDescent="0.3">
      <c r="A346" s="18" t="s">
        <v>160</v>
      </c>
      <c r="B346" s="9"/>
      <c r="C346" s="42" t="s">
        <v>161</v>
      </c>
      <c r="D346" s="254"/>
      <c r="E346" s="255"/>
      <c r="F346" s="256"/>
      <c r="G346" s="20" t="s">
        <v>173</v>
      </c>
      <c r="H346" s="265"/>
      <c r="I346" s="262"/>
      <c r="J346" s="268"/>
      <c r="K346" s="262"/>
      <c r="L346" s="268"/>
      <c r="M346" s="262"/>
      <c r="N346" s="259"/>
      <c r="O346" s="259"/>
      <c r="P346" s="176" t="s">
        <v>171</v>
      </c>
    </row>
    <row r="347" spans="1:18" ht="16.5" thickBot="1" x14ac:dyDescent="0.3">
      <c r="A347" s="18"/>
      <c r="B347" s="9"/>
      <c r="C347" s="42"/>
      <c r="D347" s="118" t="s">
        <v>162</v>
      </c>
      <c r="E347" s="24" t="s">
        <v>163</v>
      </c>
      <c r="F347" s="117" t="s">
        <v>164</v>
      </c>
      <c r="G347" s="24" t="s">
        <v>165</v>
      </c>
      <c r="H347" s="266"/>
      <c r="I347" s="263"/>
      <c r="J347" s="269"/>
      <c r="K347" s="263"/>
      <c r="L347" s="269"/>
      <c r="M347" s="263"/>
      <c r="N347" s="260"/>
      <c r="O347" s="260"/>
      <c r="P347" s="176"/>
    </row>
    <row r="348" spans="1:18" x14ac:dyDescent="0.25">
      <c r="A348" s="7"/>
      <c r="B348" s="16" t="s">
        <v>5</v>
      </c>
      <c r="C348" s="17"/>
      <c r="D348" s="117"/>
      <c r="E348" s="24"/>
      <c r="F348" s="117"/>
      <c r="G348" s="24"/>
      <c r="H348" s="117"/>
      <c r="I348" s="24"/>
      <c r="J348" s="117"/>
      <c r="K348" s="24"/>
      <c r="L348" s="117"/>
      <c r="M348" s="24"/>
      <c r="N348" s="118"/>
      <c r="O348" s="24"/>
      <c r="P348" s="194"/>
    </row>
    <row r="349" spans="1:18" x14ac:dyDescent="0.25">
      <c r="A349" s="18" t="s">
        <v>90</v>
      </c>
      <c r="B349" s="49"/>
      <c r="C349" s="19" t="s">
        <v>89</v>
      </c>
      <c r="D349" s="11">
        <v>6.2750000000000004</v>
      </c>
      <c r="E349" s="20">
        <v>12.11</v>
      </c>
      <c r="F349" s="11">
        <v>15.549999999999997</v>
      </c>
      <c r="G349" s="20">
        <v>196.09999999999997</v>
      </c>
      <c r="H349" s="11">
        <v>3.7999999999999985E-2</v>
      </c>
      <c r="I349" s="20">
        <v>0.105</v>
      </c>
      <c r="J349" s="11">
        <v>71.5</v>
      </c>
      <c r="K349" s="20">
        <v>0.67999999999999994</v>
      </c>
      <c r="L349" s="11">
        <v>158.09999999999997</v>
      </c>
      <c r="M349" s="20">
        <v>112.49999999999999</v>
      </c>
      <c r="N349" s="33">
        <v>12.149999999999999</v>
      </c>
      <c r="O349" s="20">
        <v>0.48499999999999999</v>
      </c>
      <c r="P349" s="176" t="s">
        <v>201</v>
      </c>
    </row>
    <row r="350" spans="1:18" ht="34.5" customHeight="1" x14ac:dyDescent="0.25">
      <c r="A350" s="18" t="s">
        <v>58</v>
      </c>
      <c r="B350" s="49"/>
      <c r="C350" s="19" t="s">
        <v>260</v>
      </c>
      <c r="D350" s="11">
        <v>3.56</v>
      </c>
      <c r="E350" s="20">
        <v>2.23</v>
      </c>
      <c r="F350" s="11">
        <v>24.257499999999997</v>
      </c>
      <c r="G350" s="20">
        <v>130.1</v>
      </c>
      <c r="H350" s="11">
        <v>5.9999999999999991E-2</v>
      </c>
      <c r="I350" s="20">
        <v>0.87749999999999984</v>
      </c>
      <c r="J350" s="11">
        <v>33.5</v>
      </c>
      <c r="K350" s="20">
        <v>0.35749999999999993</v>
      </c>
      <c r="L350" s="11">
        <v>99.727499999999978</v>
      </c>
      <c r="M350" s="20">
        <v>87.892499999999984</v>
      </c>
      <c r="N350" s="33">
        <v>15.224999999999998</v>
      </c>
      <c r="O350" s="20">
        <v>0.34749999999999992</v>
      </c>
      <c r="P350" s="176" t="s">
        <v>291</v>
      </c>
    </row>
    <row r="351" spans="1:18" ht="20.25" customHeight="1" x14ac:dyDescent="0.25">
      <c r="A351" s="18" t="s">
        <v>114</v>
      </c>
      <c r="B351" s="49"/>
      <c r="C351" s="19">
        <v>40</v>
      </c>
      <c r="D351" s="11">
        <v>5.08</v>
      </c>
      <c r="E351" s="20">
        <v>4.5999999999999996</v>
      </c>
      <c r="F351" s="11">
        <v>0.28000000000000003</v>
      </c>
      <c r="G351" s="20">
        <v>62.8</v>
      </c>
      <c r="H351" s="11">
        <v>0.03</v>
      </c>
      <c r="I351" s="20"/>
      <c r="J351" s="11">
        <v>100</v>
      </c>
      <c r="K351" s="20">
        <v>0.24</v>
      </c>
      <c r="L351" s="11">
        <v>22</v>
      </c>
      <c r="M351" s="20">
        <v>76.8</v>
      </c>
      <c r="N351" s="33">
        <v>4.8</v>
      </c>
      <c r="O351" s="20">
        <v>1</v>
      </c>
      <c r="P351" s="176" t="s">
        <v>269</v>
      </c>
    </row>
    <row r="352" spans="1:18" x14ac:dyDescent="0.25">
      <c r="A352" s="18" t="s">
        <v>21</v>
      </c>
      <c r="B352" s="9"/>
      <c r="C352" s="42">
        <v>200</v>
      </c>
      <c r="D352" s="11">
        <v>4.0780000000000003</v>
      </c>
      <c r="E352" s="20">
        <v>3.81</v>
      </c>
      <c r="F352" s="11">
        <v>7.597999999999999</v>
      </c>
      <c r="G352" s="20">
        <v>78.599999999999994</v>
      </c>
      <c r="H352" s="47">
        <v>5.5999999999999994E-2</v>
      </c>
      <c r="I352" s="19">
        <v>1.5879999999999999</v>
      </c>
      <c r="J352" s="47">
        <v>24.4</v>
      </c>
      <c r="K352" s="19">
        <v>0</v>
      </c>
      <c r="L352" s="47">
        <v>151.91999999999999</v>
      </c>
      <c r="M352" s="19">
        <v>124.55999999999999</v>
      </c>
      <c r="N352" s="63">
        <v>21.34</v>
      </c>
      <c r="O352" s="19">
        <v>0.44799999999999995</v>
      </c>
      <c r="P352" s="176" t="s">
        <v>202</v>
      </c>
    </row>
    <row r="353" spans="1:18" ht="23.25" customHeight="1" x14ac:dyDescent="0.25">
      <c r="A353" s="18" t="s">
        <v>70</v>
      </c>
      <c r="B353" s="9"/>
      <c r="C353" s="19">
        <v>120</v>
      </c>
      <c r="D353" s="12">
        <v>0.48</v>
      </c>
      <c r="E353" s="20">
        <v>0.48</v>
      </c>
      <c r="F353" s="20">
        <v>11.759999999999998</v>
      </c>
      <c r="G353" s="12">
        <v>56.399999999999984</v>
      </c>
      <c r="H353" s="12">
        <v>3.599999999999999E-2</v>
      </c>
      <c r="I353" s="20">
        <v>11.999999999999996</v>
      </c>
      <c r="J353" s="20">
        <v>0</v>
      </c>
      <c r="K353" s="20">
        <v>0.24</v>
      </c>
      <c r="L353" s="11">
        <v>19.2</v>
      </c>
      <c r="M353" s="20">
        <v>13.2</v>
      </c>
      <c r="N353" s="20">
        <v>10.799999999999999</v>
      </c>
      <c r="O353" s="20">
        <v>2.6399999999999997</v>
      </c>
      <c r="P353" s="176" t="s">
        <v>189</v>
      </c>
    </row>
    <row r="354" spans="1:18" ht="16.5" thickBot="1" x14ac:dyDescent="0.3">
      <c r="A354" s="18" t="s">
        <v>37</v>
      </c>
      <c r="B354" s="9"/>
      <c r="C354" s="42">
        <v>30</v>
      </c>
      <c r="D354" s="12">
        <v>2.25</v>
      </c>
      <c r="E354" s="20">
        <v>0.87</v>
      </c>
      <c r="F354" s="33">
        <v>15.419999999999998</v>
      </c>
      <c r="G354" s="12">
        <v>78.599999999999994</v>
      </c>
      <c r="H354" s="12">
        <v>3.3000000000000002E-2</v>
      </c>
      <c r="I354" s="20">
        <v>0</v>
      </c>
      <c r="J354" s="11">
        <v>0</v>
      </c>
      <c r="K354" s="20">
        <v>0.51</v>
      </c>
      <c r="L354" s="11">
        <v>5.7</v>
      </c>
      <c r="M354" s="20">
        <v>19.5</v>
      </c>
      <c r="N354" s="20">
        <v>3.9</v>
      </c>
      <c r="O354" s="11">
        <v>0.36</v>
      </c>
      <c r="P354" s="176" t="s">
        <v>188</v>
      </c>
    </row>
    <row r="355" spans="1:18" ht="16.5" thickBot="1" x14ac:dyDescent="0.3">
      <c r="A355" s="119" t="s">
        <v>167</v>
      </c>
      <c r="B355" s="98"/>
      <c r="C355" s="21">
        <v>600</v>
      </c>
      <c r="D355" s="22">
        <f>SUM(D349:D354)</f>
        <v>21.723000000000003</v>
      </c>
      <c r="E355" s="22">
        <f t="shared" ref="E355:O355" si="67">SUM(E349:E354)</f>
        <v>24.099999999999998</v>
      </c>
      <c r="F355" s="22">
        <f t="shared" si="67"/>
        <v>74.865499999999983</v>
      </c>
      <c r="G355" s="22">
        <f>SUM(G349:G354)</f>
        <v>602.59999999999991</v>
      </c>
      <c r="H355" s="22">
        <f t="shared" si="67"/>
        <v>0.253</v>
      </c>
      <c r="I355" s="22">
        <f t="shared" si="67"/>
        <v>14.570499999999996</v>
      </c>
      <c r="J355" s="22">
        <f t="shared" si="67"/>
        <v>229.4</v>
      </c>
      <c r="K355" s="22">
        <f t="shared" si="67"/>
        <v>2.0274999999999999</v>
      </c>
      <c r="L355" s="22">
        <f t="shared" si="67"/>
        <v>456.64749999999992</v>
      </c>
      <c r="M355" s="22">
        <f t="shared" si="67"/>
        <v>434.45249999999999</v>
      </c>
      <c r="N355" s="22">
        <f t="shared" si="67"/>
        <v>68.215000000000003</v>
      </c>
      <c r="O355" s="22">
        <f t="shared" si="67"/>
        <v>5.2805</v>
      </c>
      <c r="P355" s="195"/>
    </row>
    <row r="356" spans="1:18" ht="31.5" x14ac:dyDescent="0.25">
      <c r="A356" s="18"/>
      <c r="B356" s="49" t="s">
        <v>168</v>
      </c>
      <c r="C356" s="17"/>
      <c r="D356" s="117"/>
      <c r="E356" s="20"/>
      <c r="F356" s="117"/>
      <c r="G356" s="20"/>
      <c r="H356" s="117"/>
      <c r="I356" s="20"/>
      <c r="J356" s="11"/>
      <c r="K356" s="20"/>
      <c r="L356" s="11"/>
      <c r="M356" s="20"/>
      <c r="N356" s="24"/>
      <c r="O356" s="33"/>
      <c r="P356" s="176"/>
    </row>
    <row r="357" spans="1:18" ht="16.5" thickBot="1" x14ac:dyDescent="0.3">
      <c r="A357" s="76" t="s">
        <v>34</v>
      </c>
      <c r="B357" s="9"/>
      <c r="C357" s="19">
        <v>180</v>
      </c>
      <c r="D357" s="11">
        <v>0.9</v>
      </c>
      <c r="E357" s="20">
        <v>0</v>
      </c>
      <c r="F357" s="11">
        <v>18.18</v>
      </c>
      <c r="G357" s="20">
        <v>76.319999999999993</v>
      </c>
      <c r="H357" s="47">
        <v>1.9799999999999998E-2</v>
      </c>
      <c r="I357" s="19">
        <v>3.5999999999999996</v>
      </c>
      <c r="J357" s="47">
        <v>0</v>
      </c>
      <c r="K357" s="19">
        <v>0.18000000000000002</v>
      </c>
      <c r="L357" s="47">
        <v>12.6</v>
      </c>
      <c r="M357" s="19">
        <v>12.6</v>
      </c>
      <c r="N357" s="19">
        <v>7.2</v>
      </c>
      <c r="O357" s="47">
        <v>2.52</v>
      </c>
      <c r="P357" s="176" t="s">
        <v>197</v>
      </c>
    </row>
    <row r="358" spans="1:18" s="69" customFormat="1" ht="16.5" thickBot="1" x14ac:dyDescent="0.3">
      <c r="A358" s="119" t="s">
        <v>167</v>
      </c>
      <c r="B358" s="99"/>
      <c r="C358" s="21">
        <v>180</v>
      </c>
      <c r="D358" s="36">
        <f t="shared" ref="D358:O358" si="68">SUM(D357:D357)</f>
        <v>0.9</v>
      </c>
      <c r="E358" s="22">
        <f t="shared" si="68"/>
        <v>0</v>
      </c>
      <c r="F358" s="36">
        <f t="shared" si="68"/>
        <v>18.18</v>
      </c>
      <c r="G358" s="22">
        <f t="shared" si="68"/>
        <v>76.319999999999993</v>
      </c>
      <c r="H358" s="36">
        <f t="shared" si="68"/>
        <v>1.9799999999999998E-2</v>
      </c>
      <c r="I358" s="22">
        <f t="shared" si="68"/>
        <v>3.5999999999999996</v>
      </c>
      <c r="J358" s="36">
        <f t="shared" si="68"/>
        <v>0</v>
      </c>
      <c r="K358" s="22">
        <f t="shared" si="68"/>
        <v>0.18000000000000002</v>
      </c>
      <c r="L358" s="36">
        <f t="shared" si="68"/>
        <v>12.6</v>
      </c>
      <c r="M358" s="22">
        <f t="shared" si="68"/>
        <v>12.6</v>
      </c>
      <c r="N358" s="36">
        <f t="shared" si="68"/>
        <v>7.2</v>
      </c>
      <c r="O358" s="22">
        <f t="shared" si="68"/>
        <v>2.52</v>
      </c>
      <c r="P358" s="195"/>
      <c r="Q358" s="108"/>
    </row>
    <row r="359" spans="1:18" s="69" customFormat="1" ht="20.25" customHeight="1" thickBot="1" x14ac:dyDescent="0.3">
      <c r="A359" s="249" t="s">
        <v>367</v>
      </c>
      <c r="B359" s="250"/>
      <c r="C359" s="107">
        <f>C355+C358</f>
        <v>780</v>
      </c>
      <c r="D359" s="85">
        <f>D355+D358</f>
        <v>22.623000000000001</v>
      </c>
      <c r="E359" s="85">
        <f t="shared" ref="E359:O359" si="69">E355+E358</f>
        <v>24.099999999999998</v>
      </c>
      <c r="F359" s="85">
        <f t="shared" si="69"/>
        <v>93.045499999999976</v>
      </c>
      <c r="G359" s="85">
        <f t="shared" si="69"/>
        <v>678.91999999999985</v>
      </c>
      <c r="H359" s="85">
        <f t="shared" si="69"/>
        <v>0.27279999999999999</v>
      </c>
      <c r="I359" s="85">
        <f t="shared" si="69"/>
        <v>18.170499999999997</v>
      </c>
      <c r="J359" s="85">
        <f t="shared" si="69"/>
        <v>229.4</v>
      </c>
      <c r="K359" s="85">
        <f t="shared" si="69"/>
        <v>2.2075</v>
      </c>
      <c r="L359" s="85">
        <f t="shared" si="69"/>
        <v>469.24749999999995</v>
      </c>
      <c r="M359" s="85">
        <f t="shared" si="69"/>
        <v>447.05250000000001</v>
      </c>
      <c r="N359" s="85">
        <f t="shared" si="69"/>
        <v>75.415000000000006</v>
      </c>
      <c r="O359" s="85">
        <f t="shared" si="69"/>
        <v>7.8004999999999995</v>
      </c>
      <c r="P359" s="194"/>
      <c r="Q359" s="108">
        <f>G359/2350</f>
        <v>0.2889021276595744</v>
      </c>
      <c r="R359" s="131" t="s">
        <v>319</v>
      </c>
    </row>
    <row r="360" spans="1:18" x14ac:dyDescent="0.25">
      <c r="A360" s="7"/>
      <c r="B360" s="16" t="s">
        <v>12</v>
      </c>
      <c r="C360" s="17"/>
      <c r="D360" s="117"/>
      <c r="E360" s="24"/>
      <c r="F360" s="117"/>
      <c r="G360" s="24"/>
      <c r="H360" s="151"/>
      <c r="I360" s="24"/>
      <c r="J360" s="152"/>
      <c r="K360" s="24"/>
      <c r="L360" s="117"/>
      <c r="M360" s="24"/>
      <c r="N360" s="152"/>
      <c r="O360" s="24"/>
      <c r="P360" s="198"/>
    </row>
    <row r="361" spans="1:18" x14ac:dyDescent="0.25">
      <c r="A361" s="18" t="s">
        <v>132</v>
      </c>
      <c r="B361" s="49"/>
      <c r="C361" s="19">
        <v>60</v>
      </c>
      <c r="D361" s="11">
        <v>0.6552</v>
      </c>
      <c r="E361" s="20">
        <v>3.6252</v>
      </c>
      <c r="F361" s="11">
        <v>2.2662000000000004</v>
      </c>
      <c r="G361" s="20">
        <v>44.34</v>
      </c>
      <c r="H361" s="11">
        <v>1.8600000000000002E-2</v>
      </c>
      <c r="I361" s="20">
        <v>7.9272000000000009</v>
      </c>
      <c r="J361" s="11"/>
      <c r="K361" s="20">
        <v>0.33</v>
      </c>
      <c r="L361" s="11">
        <v>15.255000000000001</v>
      </c>
      <c r="M361" s="20">
        <v>21.375</v>
      </c>
      <c r="N361" s="11">
        <v>11.3028</v>
      </c>
      <c r="O361" s="20">
        <v>0.39779999999999999</v>
      </c>
      <c r="P361" s="205" t="s">
        <v>292</v>
      </c>
    </row>
    <row r="362" spans="1:18" ht="38.25" customHeight="1" x14ac:dyDescent="0.25">
      <c r="A362" s="18" t="s">
        <v>333</v>
      </c>
      <c r="B362" s="49"/>
      <c r="C362" s="175" t="s">
        <v>254</v>
      </c>
      <c r="D362" s="166">
        <v>3.93</v>
      </c>
      <c r="E362" s="167">
        <v>7.93</v>
      </c>
      <c r="F362" s="166">
        <v>14.387600000000001</v>
      </c>
      <c r="G362" s="167">
        <v>180.46</v>
      </c>
      <c r="H362" s="166">
        <v>8.7400000000000019E-2</v>
      </c>
      <c r="I362" s="167">
        <v>10.652199999999999</v>
      </c>
      <c r="J362" s="166">
        <v>14.378</v>
      </c>
      <c r="K362" s="167">
        <v>1.9542000000000002</v>
      </c>
      <c r="L362" s="166">
        <v>45.662199999999999</v>
      </c>
      <c r="M362" s="167">
        <v>70.210999999999999</v>
      </c>
      <c r="N362" s="166">
        <v>24.946200000000001</v>
      </c>
      <c r="O362" s="167">
        <v>1.0031999999999999</v>
      </c>
      <c r="P362" s="206" t="s">
        <v>293</v>
      </c>
    </row>
    <row r="363" spans="1:18" ht="23.25" customHeight="1" x14ac:dyDescent="0.25">
      <c r="A363" s="18" t="s">
        <v>131</v>
      </c>
      <c r="B363" s="49"/>
      <c r="C363" s="19">
        <v>90</v>
      </c>
      <c r="D363" s="11">
        <v>8.7053571428571423</v>
      </c>
      <c r="E363" s="20">
        <v>11.142857142857142</v>
      </c>
      <c r="F363" s="11">
        <v>5.7142857142857144</v>
      </c>
      <c r="G363" s="20">
        <v>128.34821428571428</v>
      </c>
      <c r="H363" s="11">
        <v>6.25E-2</v>
      </c>
      <c r="I363" s="20">
        <v>1.7857142857142856</v>
      </c>
      <c r="J363" s="11">
        <v>14.375</v>
      </c>
      <c r="K363" s="20">
        <v>1.4107142857142856</v>
      </c>
      <c r="L363" s="11">
        <v>16.803571428571427</v>
      </c>
      <c r="M363" s="20">
        <v>130.71428571428569</v>
      </c>
      <c r="N363" s="11">
        <v>16.901785714285712</v>
      </c>
      <c r="O363" s="20">
        <v>1.7857142857142856</v>
      </c>
      <c r="P363" s="205" t="s">
        <v>196</v>
      </c>
    </row>
    <row r="364" spans="1:18" ht="36" customHeight="1" x14ac:dyDescent="0.25">
      <c r="A364" s="18" t="s">
        <v>60</v>
      </c>
      <c r="B364" s="49"/>
      <c r="C364" s="19" t="s">
        <v>264</v>
      </c>
      <c r="D364" s="11">
        <v>5.6834520958083825</v>
      </c>
      <c r="E364" s="20">
        <v>2.8396586826347305</v>
      </c>
      <c r="F364" s="11">
        <v>31.958922155688626</v>
      </c>
      <c r="G364" s="20">
        <v>176.06047904191615</v>
      </c>
      <c r="H364" s="11">
        <v>5.6999999999999988E-2</v>
      </c>
      <c r="I364" s="20"/>
      <c r="J364" s="11"/>
      <c r="K364" s="20">
        <v>0.80543413173652689</v>
      </c>
      <c r="L364" s="11">
        <v>11.910062874251494</v>
      </c>
      <c r="M364" s="20">
        <v>38.065953592814367</v>
      </c>
      <c r="N364" s="11">
        <v>8.6189999999999998</v>
      </c>
      <c r="O364" s="20">
        <v>0.85798802395209584</v>
      </c>
      <c r="P364" s="205" t="s">
        <v>294</v>
      </c>
    </row>
    <row r="365" spans="1:18" ht="23.25" customHeight="1" x14ac:dyDescent="0.25">
      <c r="A365" s="18" t="s">
        <v>390</v>
      </c>
      <c r="B365" s="9"/>
      <c r="C365" s="19">
        <v>200</v>
      </c>
      <c r="D365" s="54">
        <v>0.34599999999999997</v>
      </c>
      <c r="E365" s="28">
        <v>7.5999999999999998E-2</v>
      </c>
      <c r="F365" s="70">
        <v>17.873999999999995</v>
      </c>
      <c r="G365" s="71">
        <v>74.199999999999989</v>
      </c>
      <c r="H365" s="11">
        <v>2.1999999999999999E-2</v>
      </c>
      <c r="I365" s="20">
        <v>0</v>
      </c>
      <c r="J365" s="11">
        <v>0</v>
      </c>
      <c r="K365" s="20">
        <v>7.5999999999999998E-2</v>
      </c>
      <c r="L365" s="11">
        <v>19.96</v>
      </c>
      <c r="M365" s="20">
        <v>19.36</v>
      </c>
      <c r="N365" s="11">
        <v>8.1199999999999992</v>
      </c>
      <c r="O365" s="20">
        <v>0.41399999999999992</v>
      </c>
      <c r="P365" s="205" t="s">
        <v>295</v>
      </c>
    </row>
    <row r="366" spans="1:18" x14ac:dyDescent="0.25">
      <c r="A366" s="18" t="s">
        <v>13</v>
      </c>
      <c r="B366" s="73"/>
      <c r="C366" s="53">
        <v>50</v>
      </c>
      <c r="D366" s="31">
        <v>3.3</v>
      </c>
      <c r="E366" s="32">
        <v>0.6</v>
      </c>
      <c r="F366" s="31">
        <v>19.8</v>
      </c>
      <c r="G366" s="32">
        <v>99</v>
      </c>
      <c r="H366" s="31">
        <v>8.5000000000000006E-2</v>
      </c>
      <c r="I366" s="32">
        <v>0</v>
      </c>
      <c r="J366" s="31">
        <v>0</v>
      </c>
      <c r="K366" s="32">
        <v>0.7</v>
      </c>
      <c r="L366" s="31">
        <v>14.5</v>
      </c>
      <c r="M366" s="32">
        <v>75</v>
      </c>
      <c r="N366" s="31">
        <v>23.5</v>
      </c>
      <c r="O366" s="32">
        <v>1.95</v>
      </c>
      <c r="P366" s="205" t="s">
        <v>198</v>
      </c>
    </row>
    <row r="367" spans="1:18" ht="16.5" thickBot="1" x14ac:dyDescent="0.3">
      <c r="A367" s="18" t="s">
        <v>35</v>
      </c>
      <c r="B367" s="9"/>
      <c r="C367" s="19">
        <v>40</v>
      </c>
      <c r="D367" s="20">
        <v>3.04</v>
      </c>
      <c r="E367" s="162">
        <v>0.32000000000000006</v>
      </c>
      <c r="F367" s="11">
        <v>19.680000000000003</v>
      </c>
      <c r="G367" s="35">
        <v>94</v>
      </c>
      <c r="H367" s="19">
        <v>4.4000000000000004E-2</v>
      </c>
      <c r="I367" s="63">
        <v>0</v>
      </c>
      <c r="J367" s="19">
        <v>0</v>
      </c>
      <c r="K367" s="19">
        <v>0.44000000000000006</v>
      </c>
      <c r="L367" s="19">
        <v>8</v>
      </c>
      <c r="M367" s="19">
        <v>26</v>
      </c>
      <c r="N367" s="19">
        <v>5.6000000000000005</v>
      </c>
      <c r="O367" s="47">
        <v>0.44000000000000006</v>
      </c>
      <c r="P367" s="187" t="s">
        <v>188</v>
      </c>
    </row>
    <row r="368" spans="1:18" ht="16.5" customHeight="1" thickBot="1" x14ac:dyDescent="0.3">
      <c r="A368" s="119" t="s">
        <v>167</v>
      </c>
      <c r="B368" s="98"/>
      <c r="C368" s="21">
        <v>814</v>
      </c>
      <c r="D368" s="22">
        <f>SUM(D361:D367)</f>
        <v>25.660009238665523</v>
      </c>
      <c r="E368" s="22">
        <f t="shared" ref="E368:O368" si="70">SUM(E361:E367)</f>
        <v>26.533715825491875</v>
      </c>
      <c r="F368" s="22">
        <f>SUM(F361:F367)</f>
        <v>111.68100786997434</v>
      </c>
      <c r="G368" s="22">
        <f>SUM(G361:G367)</f>
        <v>796.40869332763054</v>
      </c>
      <c r="H368" s="22">
        <f t="shared" si="70"/>
        <v>0.3765</v>
      </c>
      <c r="I368" s="22">
        <f t="shared" si="70"/>
        <v>20.365114285714284</v>
      </c>
      <c r="J368" s="22">
        <f t="shared" si="70"/>
        <v>28.753</v>
      </c>
      <c r="K368" s="22">
        <f t="shared" si="70"/>
        <v>5.7163484174508126</v>
      </c>
      <c r="L368" s="22">
        <f t="shared" si="70"/>
        <v>132.09083430282291</v>
      </c>
      <c r="M368" s="22">
        <f t="shared" si="70"/>
        <v>380.72623930710006</v>
      </c>
      <c r="N368" s="22">
        <f t="shared" si="70"/>
        <v>98.989785714285716</v>
      </c>
      <c r="O368" s="22">
        <f t="shared" si="70"/>
        <v>6.8487023096663817</v>
      </c>
      <c r="P368" s="195"/>
      <c r="Q368" s="108">
        <f>G368/2350</f>
        <v>0.33889731630962999</v>
      </c>
      <c r="R368" s="134" t="s">
        <v>320</v>
      </c>
    </row>
    <row r="369" spans="1:21" ht="19.5" customHeight="1" thickBot="1" x14ac:dyDescent="0.3">
      <c r="A369" s="119" t="s">
        <v>169</v>
      </c>
      <c r="B369" s="100"/>
      <c r="C369" s="83">
        <f>C355+C358+C368</f>
        <v>1594</v>
      </c>
      <c r="D369" s="22">
        <f t="shared" ref="D369:O369" si="71">D355+D358+D368</f>
        <v>48.283009238665528</v>
      </c>
      <c r="E369" s="22">
        <f t="shared" si="71"/>
        <v>50.633715825491876</v>
      </c>
      <c r="F369" s="22">
        <f t="shared" si="71"/>
        <v>204.72650786997431</v>
      </c>
      <c r="G369" s="22">
        <f t="shared" si="71"/>
        <v>1475.3286933276304</v>
      </c>
      <c r="H369" s="22">
        <f t="shared" si="71"/>
        <v>0.64929999999999999</v>
      </c>
      <c r="I369" s="22">
        <f t="shared" si="71"/>
        <v>38.535614285714281</v>
      </c>
      <c r="J369" s="22">
        <f t="shared" si="71"/>
        <v>258.15300000000002</v>
      </c>
      <c r="K369" s="22">
        <f t="shared" si="71"/>
        <v>7.923848417450813</v>
      </c>
      <c r="L369" s="22">
        <f t="shared" si="71"/>
        <v>601.33833430282289</v>
      </c>
      <c r="M369" s="22">
        <f t="shared" si="71"/>
        <v>827.77873930710007</v>
      </c>
      <c r="N369" s="22">
        <f t="shared" si="71"/>
        <v>174.40478571428571</v>
      </c>
      <c r="O369" s="22">
        <f t="shared" si="71"/>
        <v>14.649202309666382</v>
      </c>
      <c r="P369" s="195"/>
      <c r="Q369" s="109">
        <f>G369/2350</f>
        <v>0.6277994439692044</v>
      </c>
      <c r="R369" s="131" t="s">
        <v>321</v>
      </c>
    </row>
    <row r="370" spans="1:21" x14ac:dyDescent="0.25">
      <c r="A370" s="38"/>
      <c r="B370" s="49"/>
      <c r="C370" s="81"/>
      <c r="D370" s="56"/>
      <c r="E370" s="56"/>
      <c r="F370" s="56"/>
      <c r="G370" s="56"/>
      <c r="H370" s="56"/>
      <c r="I370" s="56"/>
      <c r="J370" s="56"/>
      <c r="K370" s="56"/>
      <c r="L370" s="56"/>
      <c r="M370" s="84"/>
      <c r="N370" s="84"/>
      <c r="O370" s="56"/>
      <c r="P370" s="199"/>
    </row>
    <row r="371" spans="1:21" ht="16.5" thickBot="1" x14ac:dyDescent="0.3">
      <c r="A371" s="75" t="s">
        <v>180</v>
      </c>
      <c r="B371" s="97"/>
      <c r="C371" s="80"/>
      <c r="M371" s="128"/>
      <c r="N371" s="128"/>
      <c r="P371" s="200"/>
    </row>
    <row r="372" spans="1:21" ht="15.75" customHeight="1" x14ac:dyDescent="0.25">
      <c r="A372" s="7" t="s">
        <v>148</v>
      </c>
      <c r="B372" s="82"/>
      <c r="C372" s="41" t="s">
        <v>149</v>
      </c>
      <c r="D372" s="251" t="s">
        <v>150</v>
      </c>
      <c r="E372" s="252"/>
      <c r="F372" s="253"/>
      <c r="G372" s="24" t="s">
        <v>151</v>
      </c>
      <c r="H372" s="264" t="s">
        <v>152</v>
      </c>
      <c r="I372" s="261" t="s">
        <v>153</v>
      </c>
      <c r="J372" s="267" t="s">
        <v>154</v>
      </c>
      <c r="K372" s="261" t="s">
        <v>155</v>
      </c>
      <c r="L372" s="267" t="s">
        <v>156</v>
      </c>
      <c r="M372" s="261" t="s">
        <v>157</v>
      </c>
      <c r="N372" s="264" t="s">
        <v>158</v>
      </c>
      <c r="O372" s="261" t="s">
        <v>159</v>
      </c>
      <c r="P372" s="208" t="s">
        <v>170</v>
      </c>
    </row>
    <row r="373" spans="1:21" ht="16.5" thickBot="1" x14ac:dyDescent="0.3">
      <c r="A373" s="18" t="s">
        <v>160</v>
      </c>
      <c r="B373" s="9"/>
      <c r="C373" s="42" t="s">
        <v>161</v>
      </c>
      <c r="D373" s="254"/>
      <c r="E373" s="255"/>
      <c r="F373" s="256"/>
      <c r="G373" s="20" t="s">
        <v>173</v>
      </c>
      <c r="H373" s="265"/>
      <c r="I373" s="262"/>
      <c r="J373" s="268"/>
      <c r="K373" s="262"/>
      <c r="L373" s="268"/>
      <c r="M373" s="262"/>
      <c r="N373" s="265"/>
      <c r="O373" s="262"/>
      <c r="P373" s="191" t="s">
        <v>171</v>
      </c>
    </row>
    <row r="374" spans="1:21" ht="16.5" thickBot="1" x14ac:dyDescent="0.3">
      <c r="A374" s="13"/>
      <c r="B374" s="93"/>
      <c r="C374" s="57"/>
      <c r="D374" s="14" t="s">
        <v>162</v>
      </c>
      <c r="E374" s="14" t="s">
        <v>163</v>
      </c>
      <c r="F374" s="52" t="s">
        <v>164</v>
      </c>
      <c r="G374" s="14" t="s">
        <v>165</v>
      </c>
      <c r="H374" s="266"/>
      <c r="I374" s="263"/>
      <c r="J374" s="269"/>
      <c r="K374" s="263"/>
      <c r="L374" s="269"/>
      <c r="M374" s="263"/>
      <c r="N374" s="266"/>
      <c r="O374" s="263"/>
      <c r="P374" s="209"/>
    </row>
    <row r="375" spans="1:21" x14ac:dyDescent="0.25">
      <c r="A375" s="18"/>
      <c r="B375" s="16" t="s">
        <v>5</v>
      </c>
      <c r="C375" s="41"/>
      <c r="D375" s="117"/>
      <c r="E375" s="24"/>
      <c r="F375" s="117"/>
      <c r="G375" s="24"/>
      <c r="H375" s="117"/>
      <c r="I375" s="24"/>
      <c r="J375" s="11"/>
      <c r="K375" s="24"/>
      <c r="L375" s="11"/>
      <c r="M375" s="24"/>
      <c r="N375" s="116"/>
      <c r="O375" s="24"/>
      <c r="P375" s="191"/>
    </row>
    <row r="376" spans="1:21" x14ac:dyDescent="0.25">
      <c r="A376" s="18" t="s">
        <v>91</v>
      </c>
      <c r="B376" s="49"/>
      <c r="C376" s="42" t="s">
        <v>92</v>
      </c>
      <c r="D376" s="11">
        <v>2.33</v>
      </c>
      <c r="E376" s="20">
        <v>8.1199999999999992</v>
      </c>
      <c r="F376" s="11">
        <v>15.549999999999997</v>
      </c>
      <c r="G376" s="20">
        <v>144.59999999999997</v>
      </c>
      <c r="H376" s="11">
        <v>3.2999999999999988E-2</v>
      </c>
      <c r="I376" s="20">
        <v>0</v>
      </c>
      <c r="J376" s="11">
        <v>40</v>
      </c>
      <c r="K376" s="20">
        <v>0.62</v>
      </c>
      <c r="L376" s="11">
        <v>8.1</v>
      </c>
      <c r="M376" s="20">
        <v>22.5</v>
      </c>
      <c r="N376" s="12">
        <v>3.9</v>
      </c>
      <c r="O376" s="20">
        <v>0.38</v>
      </c>
      <c r="P376" s="191" t="s">
        <v>186</v>
      </c>
    </row>
    <row r="377" spans="1:21" ht="31.5" x14ac:dyDescent="0.25">
      <c r="A377" s="18" t="s">
        <v>316</v>
      </c>
      <c r="B377" s="49"/>
      <c r="C377" s="42" t="s">
        <v>249</v>
      </c>
      <c r="D377" s="11">
        <v>7.8</v>
      </c>
      <c r="E377" s="20">
        <v>5.21</v>
      </c>
      <c r="F377" s="11">
        <v>22.7</v>
      </c>
      <c r="G377" s="20">
        <v>182.2</v>
      </c>
      <c r="H377" s="11">
        <v>0.1216</v>
      </c>
      <c r="I377" s="20">
        <v>0.66800000000000015</v>
      </c>
      <c r="J377" s="11">
        <v>102.60000000000002</v>
      </c>
      <c r="K377" s="20">
        <v>5.1480000000000006</v>
      </c>
      <c r="L377" s="11">
        <v>348.88</v>
      </c>
      <c r="M377" s="20">
        <v>452.88800000000003</v>
      </c>
      <c r="N377" s="12">
        <v>48.343999999999994</v>
      </c>
      <c r="O377" s="20">
        <v>1.264</v>
      </c>
      <c r="P377" s="191" t="s">
        <v>248</v>
      </c>
    </row>
    <row r="378" spans="1:21" x14ac:dyDescent="0.25">
      <c r="A378" s="18" t="s">
        <v>19</v>
      </c>
      <c r="B378" s="73"/>
      <c r="C378" s="39" t="s">
        <v>218</v>
      </c>
      <c r="D378" s="29">
        <v>0.38</v>
      </c>
      <c r="E378" s="28">
        <v>9.69E-2</v>
      </c>
      <c r="F378" s="29">
        <v>10.056000000000001</v>
      </c>
      <c r="G378" s="28">
        <v>42.66</v>
      </c>
      <c r="H378" s="29">
        <v>1.9000000000000002E-3</v>
      </c>
      <c r="I378" s="28">
        <v>0.19000000000000003</v>
      </c>
      <c r="J378" s="29">
        <v>0</v>
      </c>
      <c r="K378" s="28">
        <v>0</v>
      </c>
      <c r="L378" s="29">
        <v>18.939</v>
      </c>
      <c r="M378" s="28">
        <v>15.656000000000002</v>
      </c>
      <c r="N378" s="27">
        <v>8.3600000000000012</v>
      </c>
      <c r="O378" s="28">
        <v>1.5880000000000001</v>
      </c>
      <c r="P378" s="191" t="s">
        <v>281</v>
      </c>
      <c r="U378" s="105"/>
    </row>
    <row r="379" spans="1:21" x14ac:dyDescent="0.25">
      <c r="A379" s="18" t="s">
        <v>70</v>
      </c>
      <c r="B379" s="9"/>
      <c r="C379" s="19">
        <v>120</v>
      </c>
      <c r="D379" s="12">
        <v>0.48</v>
      </c>
      <c r="E379" s="20">
        <v>0.48</v>
      </c>
      <c r="F379" s="20">
        <v>11.759999999999998</v>
      </c>
      <c r="G379" s="12">
        <v>56.399999999999984</v>
      </c>
      <c r="H379" s="12">
        <v>3.599999999999999E-2</v>
      </c>
      <c r="I379" s="20">
        <v>11.999999999999996</v>
      </c>
      <c r="J379" s="20">
        <v>0</v>
      </c>
      <c r="K379" s="20">
        <v>0.24</v>
      </c>
      <c r="L379" s="11">
        <v>19.2</v>
      </c>
      <c r="M379" s="20">
        <v>13.2</v>
      </c>
      <c r="N379" s="20">
        <v>10.799999999999999</v>
      </c>
      <c r="O379" s="20">
        <v>2.6399999999999997</v>
      </c>
      <c r="P379" s="176" t="s">
        <v>189</v>
      </c>
    </row>
    <row r="380" spans="1:21" ht="16.5" thickBot="1" x14ac:dyDescent="0.3">
      <c r="A380" s="18" t="s">
        <v>26</v>
      </c>
      <c r="B380" s="9"/>
      <c r="C380" s="42">
        <v>30</v>
      </c>
      <c r="D380" s="12">
        <v>2.25</v>
      </c>
      <c r="E380" s="20">
        <v>0.87</v>
      </c>
      <c r="F380" s="33">
        <v>15.419999999999998</v>
      </c>
      <c r="G380" s="12">
        <v>78.599999999999994</v>
      </c>
      <c r="H380" s="12">
        <v>3.3000000000000002E-2</v>
      </c>
      <c r="I380" s="20">
        <v>0</v>
      </c>
      <c r="J380" s="11">
        <v>0</v>
      </c>
      <c r="K380" s="20">
        <v>0.51</v>
      </c>
      <c r="L380" s="11">
        <v>5.7</v>
      </c>
      <c r="M380" s="20">
        <v>19.5</v>
      </c>
      <c r="N380" s="20">
        <v>3.9</v>
      </c>
      <c r="O380" s="11">
        <v>0.36</v>
      </c>
      <c r="P380" s="176" t="s">
        <v>188</v>
      </c>
    </row>
    <row r="381" spans="1:21" ht="16.5" thickBot="1" x14ac:dyDescent="0.3">
      <c r="A381" s="119" t="s">
        <v>167</v>
      </c>
      <c r="B381" s="98"/>
      <c r="C381" s="21">
        <v>590</v>
      </c>
      <c r="D381" s="22">
        <f>SUM(D376:D380)</f>
        <v>13.24</v>
      </c>
      <c r="E381" s="22">
        <f t="shared" ref="E381:O381" si="72">SUM(E376:E380)</f>
        <v>14.776899999999998</v>
      </c>
      <c r="F381" s="22">
        <f>SUM(F376:F380)</f>
        <v>75.48599999999999</v>
      </c>
      <c r="G381" s="22">
        <f>SUM(G376:G380)</f>
        <v>504.45999999999992</v>
      </c>
      <c r="H381" s="22">
        <f t="shared" si="72"/>
        <v>0.22550000000000001</v>
      </c>
      <c r="I381" s="22">
        <f t="shared" si="72"/>
        <v>12.857999999999997</v>
      </c>
      <c r="J381" s="22">
        <f t="shared" si="72"/>
        <v>142.60000000000002</v>
      </c>
      <c r="K381" s="22">
        <f t="shared" si="72"/>
        <v>6.5180000000000007</v>
      </c>
      <c r="L381" s="22">
        <f t="shared" si="72"/>
        <v>400.81900000000002</v>
      </c>
      <c r="M381" s="22">
        <f t="shared" si="72"/>
        <v>523.74400000000003</v>
      </c>
      <c r="N381" s="22">
        <f t="shared" si="72"/>
        <v>75.304000000000002</v>
      </c>
      <c r="O381" s="22">
        <f t="shared" si="72"/>
        <v>6.2320000000000002</v>
      </c>
      <c r="P381" s="210"/>
    </row>
    <row r="382" spans="1:21" ht="31.5" x14ac:dyDescent="0.25">
      <c r="A382" s="18"/>
      <c r="B382" s="49" t="s">
        <v>168</v>
      </c>
      <c r="C382" s="43"/>
      <c r="D382" s="11"/>
      <c r="E382" s="20"/>
      <c r="F382" s="33"/>
      <c r="G382" s="24"/>
      <c r="H382" s="11"/>
      <c r="I382" s="20"/>
      <c r="J382" s="11"/>
      <c r="K382" s="20"/>
      <c r="L382" s="11"/>
      <c r="M382" s="20"/>
      <c r="N382" s="12"/>
      <c r="O382" s="20"/>
      <c r="P382" s="191"/>
    </row>
    <row r="383" spans="1:21" x14ac:dyDescent="0.25">
      <c r="A383" s="18" t="s">
        <v>85</v>
      </c>
      <c r="B383" s="49"/>
      <c r="C383" s="42">
        <v>30</v>
      </c>
      <c r="D383" s="11">
        <v>2.59</v>
      </c>
      <c r="E383" s="20">
        <v>2.4900000000000002</v>
      </c>
      <c r="F383" s="11">
        <v>13.18</v>
      </c>
      <c r="G383" s="20">
        <v>92.45</v>
      </c>
      <c r="H383" s="11">
        <v>4.5499999999999999E-2</v>
      </c>
      <c r="I383" s="20"/>
      <c r="J383" s="11"/>
      <c r="K383" s="20">
        <v>1.2949999999999999</v>
      </c>
      <c r="L383" s="11">
        <v>9.1</v>
      </c>
      <c r="M383" s="20">
        <v>29.4</v>
      </c>
      <c r="N383" s="20">
        <v>10.5</v>
      </c>
      <c r="O383" s="11">
        <v>0.49</v>
      </c>
      <c r="P383" s="176" t="s">
        <v>322</v>
      </c>
    </row>
    <row r="384" spans="1:21" ht="16.5" thickBot="1" x14ac:dyDescent="0.3">
      <c r="A384" s="18" t="s">
        <v>328</v>
      </c>
      <c r="B384" s="49"/>
      <c r="C384" s="43" t="s">
        <v>230</v>
      </c>
      <c r="D384" s="11">
        <v>5.8</v>
      </c>
      <c r="E384" s="20">
        <v>5</v>
      </c>
      <c r="F384" s="11">
        <v>8.4</v>
      </c>
      <c r="G384" s="20">
        <v>102</v>
      </c>
      <c r="H384" s="11">
        <v>0.04</v>
      </c>
      <c r="I384" s="20">
        <v>0.6</v>
      </c>
      <c r="J384" s="11">
        <v>28</v>
      </c>
      <c r="K384" s="20"/>
      <c r="L384" s="11">
        <v>248</v>
      </c>
      <c r="M384" s="20">
        <v>184</v>
      </c>
      <c r="N384" s="12">
        <v>28</v>
      </c>
      <c r="O384" s="20">
        <v>0.2</v>
      </c>
      <c r="P384" s="191" t="s">
        <v>233</v>
      </c>
    </row>
    <row r="385" spans="1:18" ht="16.5" thickBot="1" x14ac:dyDescent="0.3">
      <c r="A385" s="119" t="s">
        <v>167</v>
      </c>
      <c r="B385" s="98"/>
      <c r="C385" s="102">
        <f>C383+C384</f>
        <v>230</v>
      </c>
      <c r="D385" s="102">
        <f t="shared" ref="D385:G385" si="73">D383+D384</f>
        <v>8.39</v>
      </c>
      <c r="E385" s="102">
        <f t="shared" si="73"/>
        <v>7.49</v>
      </c>
      <c r="F385" s="102">
        <f t="shared" si="73"/>
        <v>21.58</v>
      </c>
      <c r="G385" s="102">
        <f t="shared" si="73"/>
        <v>194.45</v>
      </c>
      <c r="H385" s="36">
        <f t="shared" ref="H385:O385" si="74">SUM(H384)</f>
        <v>0.04</v>
      </c>
      <c r="I385" s="22">
        <f t="shared" si="74"/>
        <v>0.6</v>
      </c>
      <c r="J385" s="36">
        <f t="shared" si="74"/>
        <v>28</v>
      </c>
      <c r="K385" s="22">
        <f t="shared" si="74"/>
        <v>0</v>
      </c>
      <c r="L385" s="36">
        <f t="shared" si="74"/>
        <v>248</v>
      </c>
      <c r="M385" s="22">
        <f t="shared" si="74"/>
        <v>184</v>
      </c>
      <c r="N385" s="36">
        <f t="shared" si="74"/>
        <v>28</v>
      </c>
      <c r="O385" s="22">
        <f t="shared" si="74"/>
        <v>0.2</v>
      </c>
      <c r="P385" s="210"/>
    </row>
    <row r="386" spans="1:18" ht="20.25" customHeight="1" thickBot="1" x14ac:dyDescent="0.3">
      <c r="A386" s="249" t="s">
        <v>367</v>
      </c>
      <c r="B386" s="250"/>
      <c r="C386" s="107">
        <f>C381+C385</f>
        <v>820</v>
      </c>
      <c r="D386" s="111">
        <f>D381+D385</f>
        <v>21.630000000000003</v>
      </c>
      <c r="E386" s="85">
        <f t="shared" ref="E386:O386" si="75">E381+E385</f>
        <v>22.2669</v>
      </c>
      <c r="F386" s="85">
        <f t="shared" si="75"/>
        <v>97.065999999999988</v>
      </c>
      <c r="G386" s="85">
        <f t="shared" si="75"/>
        <v>698.90999999999985</v>
      </c>
      <c r="H386" s="85">
        <f t="shared" si="75"/>
        <v>0.26550000000000001</v>
      </c>
      <c r="I386" s="85">
        <f t="shared" si="75"/>
        <v>13.457999999999997</v>
      </c>
      <c r="J386" s="85">
        <f t="shared" si="75"/>
        <v>170.60000000000002</v>
      </c>
      <c r="K386" s="85">
        <f t="shared" si="75"/>
        <v>6.5180000000000007</v>
      </c>
      <c r="L386" s="85">
        <f t="shared" si="75"/>
        <v>648.81899999999996</v>
      </c>
      <c r="M386" s="85">
        <f t="shared" si="75"/>
        <v>707.74400000000003</v>
      </c>
      <c r="N386" s="85">
        <f t="shared" si="75"/>
        <v>103.304</v>
      </c>
      <c r="O386" s="85">
        <f t="shared" si="75"/>
        <v>6.4320000000000004</v>
      </c>
      <c r="P386" s="208"/>
      <c r="Q386" s="108">
        <f>G386/2350</f>
        <v>0.29740851063829782</v>
      </c>
      <c r="R386" s="131" t="s">
        <v>319</v>
      </c>
    </row>
    <row r="387" spans="1:18" x14ac:dyDescent="0.25">
      <c r="A387" s="77"/>
      <c r="B387" s="16" t="s">
        <v>12</v>
      </c>
      <c r="C387" s="41"/>
      <c r="D387" s="84"/>
      <c r="E387" s="85"/>
      <c r="F387" s="85"/>
      <c r="G387" s="85"/>
      <c r="H387" s="84"/>
      <c r="I387" s="85"/>
      <c r="J387" s="84"/>
      <c r="K387" s="85"/>
      <c r="L387" s="84"/>
      <c r="M387" s="85"/>
      <c r="N387" s="84"/>
      <c r="O387" s="85"/>
      <c r="P387" s="208"/>
    </row>
    <row r="388" spans="1:18" x14ac:dyDescent="0.25">
      <c r="A388" s="30" t="s">
        <v>56</v>
      </c>
      <c r="B388" s="49"/>
      <c r="C388" s="42">
        <v>60</v>
      </c>
      <c r="D388" s="31">
        <v>0.48</v>
      </c>
      <c r="E388" s="32">
        <v>0.06</v>
      </c>
      <c r="F388" s="31">
        <v>1.4999999999999998</v>
      </c>
      <c r="G388" s="32">
        <v>8.3999999999999986</v>
      </c>
      <c r="H388" s="31">
        <v>1.7999999999999995E-2</v>
      </c>
      <c r="I388" s="32">
        <v>5.9999999999999982</v>
      </c>
      <c r="J388" s="31"/>
      <c r="K388" s="32">
        <v>0.06</v>
      </c>
      <c r="L388" s="31">
        <v>13.799999999999999</v>
      </c>
      <c r="M388" s="32">
        <v>25.199999999999996</v>
      </c>
      <c r="N388" s="31">
        <v>8.3999999999999986</v>
      </c>
      <c r="O388" s="32">
        <v>0.35999999999999993</v>
      </c>
      <c r="P388" s="191" t="s">
        <v>194</v>
      </c>
    </row>
    <row r="389" spans="1:18" ht="31.5" x14ac:dyDescent="0.25">
      <c r="A389" s="30" t="s">
        <v>353</v>
      </c>
      <c r="B389" s="49"/>
      <c r="C389" s="42">
        <v>200</v>
      </c>
      <c r="D389" s="171">
        <v>2.052</v>
      </c>
      <c r="E389" s="172">
        <v>4.4340000000000002</v>
      </c>
      <c r="F389" s="171">
        <v>9.2959999999999994</v>
      </c>
      <c r="G389" s="172">
        <v>92.600000000000009</v>
      </c>
      <c r="H389" s="171">
        <v>4.0000000000000008E-2</v>
      </c>
      <c r="I389" s="172">
        <v>0.4</v>
      </c>
      <c r="J389" s="171">
        <v>10</v>
      </c>
      <c r="K389" s="172">
        <v>2.06</v>
      </c>
      <c r="L389" s="171">
        <v>22.840000000000003</v>
      </c>
      <c r="M389" s="172">
        <v>30.8</v>
      </c>
      <c r="N389" s="171">
        <v>8.5400000000000009</v>
      </c>
      <c r="O389" s="172">
        <v>0.52</v>
      </c>
      <c r="P389" s="212" t="s">
        <v>296</v>
      </c>
    </row>
    <row r="390" spans="1:18" x14ac:dyDescent="0.25">
      <c r="A390" s="30" t="s">
        <v>352</v>
      </c>
      <c r="B390" s="49"/>
      <c r="C390" s="42" t="s">
        <v>208</v>
      </c>
      <c r="D390" s="31">
        <v>14.82</v>
      </c>
      <c r="E390" s="32">
        <v>18.5</v>
      </c>
      <c r="F390" s="31">
        <v>15.5</v>
      </c>
      <c r="G390" s="32">
        <v>273.8</v>
      </c>
      <c r="H390" s="31">
        <v>0.13100000000000001</v>
      </c>
      <c r="I390" s="32">
        <v>7.8360000000000003</v>
      </c>
      <c r="J390" s="31">
        <v>41.56</v>
      </c>
      <c r="K390" s="32"/>
      <c r="L390" s="31">
        <v>81.718000000000004</v>
      </c>
      <c r="M390" s="32">
        <v>55.673999999999999</v>
      </c>
      <c r="N390" s="31">
        <v>37.569000000000003</v>
      </c>
      <c r="O390" s="32">
        <v>3.05</v>
      </c>
      <c r="P390" s="191" t="s">
        <v>196</v>
      </c>
    </row>
    <row r="391" spans="1:18" x14ac:dyDescent="0.25">
      <c r="A391" s="30" t="s">
        <v>22</v>
      </c>
      <c r="B391" s="49"/>
      <c r="C391" s="42">
        <v>150</v>
      </c>
      <c r="D391" s="31">
        <v>3.6509999999999998</v>
      </c>
      <c r="E391" s="32">
        <v>5.3744999999999994</v>
      </c>
      <c r="F391" s="31">
        <v>36.683999999999997</v>
      </c>
      <c r="G391" s="32">
        <v>209.7</v>
      </c>
      <c r="H391" s="31">
        <v>2.5500000000000002E-2</v>
      </c>
      <c r="I391" s="32">
        <v>0</v>
      </c>
      <c r="J391" s="31">
        <v>0</v>
      </c>
      <c r="K391" s="32">
        <v>0.28199999999999997</v>
      </c>
      <c r="L391" s="31">
        <v>1.3650000000000002</v>
      </c>
      <c r="M391" s="32">
        <v>60.945000000000007</v>
      </c>
      <c r="N391" s="31">
        <v>16.335000000000001</v>
      </c>
      <c r="O391" s="32">
        <v>0.52649999999999997</v>
      </c>
      <c r="P391" s="191" t="s">
        <v>285</v>
      </c>
    </row>
    <row r="392" spans="1:18" x14ac:dyDescent="0.25">
      <c r="A392" s="76" t="s">
        <v>34</v>
      </c>
      <c r="B392" s="9"/>
      <c r="C392" s="19">
        <v>180</v>
      </c>
      <c r="D392" s="11">
        <v>0.9</v>
      </c>
      <c r="E392" s="20">
        <v>0</v>
      </c>
      <c r="F392" s="11">
        <v>18.18</v>
      </c>
      <c r="G392" s="46">
        <v>76.319999999999993</v>
      </c>
      <c r="H392" s="47">
        <v>1.9799999999999998E-2</v>
      </c>
      <c r="I392" s="19">
        <v>3.5999999999999996</v>
      </c>
      <c r="J392" s="47">
        <v>0</v>
      </c>
      <c r="K392" s="19">
        <v>0.18000000000000002</v>
      </c>
      <c r="L392" s="47">
        <v>12.6</v>
      </c>
      <c r="M392" s="19">
        <v>12.6</v>
      </c>
      <c r="N392" s="19">
        <v>7.2</v>
      </c>
      <c r="O392" s="47">
        <v>2.52</v>
      </c>
      <c r="P392" s="176" t="s">
        <v>197</v>
      </c>
    </row>
    <row r="393" spans="1:18" x14ac:dyDescent="0.25">
      <c r="A393" s="18" t="s">
        <v>13</v>
      </c>
      <c r="B393" s="9"/>
      <c r="C393" s="43">
        <v>50</v>
      </c>
      <c r="D393" s="31">
        <v>3.3</v>
      </c>
      <c r="E393" s="32">
        <v>0.6</v>
      </c>
      <c r="F393" s="31">
        <v>19.8</v>
      </c>
      <c r="G393" s="32">
        <v>99</v>
      </c>
      <c r="H393" s="31">
        <v>8.5000000000000006E-2</v>
      </c>
      <c r="I393" s="32">
        <v>0</v>
      </c>
      <c r="J393" s="31">
        <v>0</v>
      </c>
      <c r="K393" s="32">
        <v>0.7</v>
      </c>
      <c r="L393" s="31">
        <v>14.5</v>
      </c>
      <c r="M393" s="32">
        <v>75</v>
      </c>
      <c r="N393" s="31">
        <v>23.5</v>
      </c>
      <c r="O393" s="32">
        <v>1.95</v>
      </c>
      <c r="P393" s="191" t="s">
        <v>198</v>
      </c>
    </row>
    <row r="394" spans="1:18" ht="16.5" thickBot="1" x14ac:dyDescent="0.3">
      <c r="A394" s="18" t="s">
        <v>35</v>
      </c>
      <c r="B394" s="9"/>
      <c r="C394" s="19">
        <v>40</v>
      </c>
      <c r="D394" s="20">
        <v>3.04</v>
      </c>
      <c r="E394" s="162">
        <v>0.32000000000000006</v>
      </c>
      <c r="F394" s="11">
        <v>19.680000000000003</v>
      </c>
      <c r="G394" s="35">
        <v>94</v>
      </c>
      <c r="H394" s="19">
        <v>4.4000000000000004E-2</v>
      </c>
      <c r="I394" s="63">
        <v>0</v>
      </c>
      <c r="J394" s="19">
        <v>0</v>
      </c>
      <c r="K394" s="19">
        <v>0.44000000000000006</v>
      </c>
      <c r="L394" s="19">
        <v>8</v>
      </c>
      <c r="M394" s="19">
        <v>26</v>
      </c>
      <c r="N394" s="19">
        <v>5.6000000000000005</v>
      </c>
      <c r="O394" s="47">
        <v>0.44000000000000006</v>
      </c>
      <c r="P394" s="187" t="s">
        <v>188</v>
      </c>
    </row>
    <row r="395" spans="1:18" ht="17.25" customHeight="1" thickBot="1" x14ac:dyDescent="0.3">
      <c r="A395" s="119" t="s">
        <v>167</v>
      </c>
      <c r="B395" s="98"/>
      <c r="C395" s="21">
        <v>780</v>
      </c>
      <c r="D395" s="22">
        <f>SUM(D388:D394)</f>
        <v>28.242999999999999</v>
      </c>
      <c r="E395" s="22">
        <f t="shared" ref="E395:O395" si="76">SUM(E388:E394)</f>
        <v>29.288499999999999</v>
      </c>
      <c r="F395" s="22">
        <f t="shared" si="76"/>
        <v>120.64</v>
      </c>
      <c r="G395" s="22">
        <f>SUM(G388:G394)</f>
        <v>853.81999999999994</v>
      </c>
      <c r="H395" s="22">
        <f t="shared" si="76"/>
        <v>0.36330000000000001</v>
      </c>
      <c r="I395" s="22">
        <f t="shared" si="76"/>
        <v>17.835999999999999</v>
      </c>
      <c r="J395" s="37">
        <f t="shared" si="76"/>
        <v>51.56</v>
      </c>
      <c r="K395" s="22">
        <f t="shared" si="76"/>
        <v>3.722</v>
      </c>
      <c r="L395" s="36">
        <f t="shared" si="76"/>
        <v>154.82300000000001</v>
      </c>
      <c r="M395" s="22">
        <f t="shared" si="76"/>
        <v>286.21900000000005</v>
      </c>
      <c r="N395" s="36">
        <f t="shared" si="76"/>
        <v>107.14399999999999</v>
      </c>
      <c r="O395" s="22">
        <f t="shared" si="76"/>
        <v>9.3664999999999985</v>
      </c>
      <c r="P395" s="210"/>
      <c r="Q395" s="108">
        <f>G395/2350</f>
        <v>0.36332765957446805</v>
      </c>
      <c r="R395" s="134" t="s">
        <v>320</v>
      </c>
    </row>
    <row r="396" spans="1:18" ht="18" customHeight="1" thickBot="1" x14ac:dyDescent="0.3">
      <c r="A396" s="48" t="s">
        <v>169</v>
      </c>
      <c r="B396" s="80"/>
      <c r="C396" s="163">
        <f>C381+C385+C395</f>
        <v>1600</v>
      </c>
      <c r="D396" s="65">
        <f>D381+D385+D395</f>
        <v>49.873000000000005</v>
      </c>
      <c r="E396" s="65">
        <f t="shared" ref="E396:O396" si="77">E381+E385+E395</f>
        <v>51.555399999999999</v>
      </c>
      <c r="F396" s="65">
        <f t="shared" si="77"/>
        <v>217.70599999999999</v>
      </c>
      <c r="G396" s="65">
        <f>G381+G385+G395</f>
        <v>1552.7299999999998</v>
      </c>
      <c r="H396" s="65">
        <f t="shared" si="77"/>
        <v>0.62880000000000003</v>
      </c>
      <c r="I396" s="65">
        <f t="shared" si="77"/>
        <v>31.293999999999997</v>
      </c>
      <c r="J396" s="65">
        <f t="shared" si="77"/>
        <v>222.16000000000003</v>
      </c>
      <c r="K396" s="65">
        <f t="shared" si="77"/>
        <v>10.24</v>
      </c>
      <c r="L396" s="65">
        <f t="shared" si="77"/>
        <v>803.64199999999994</v>
      </c>
      <c r="M396" s="65">
        <f t="shared" si="77"/>
        <v>993.96300000000008</v>
      </c>
      <c r="N396" s="65">
        <f t="shared" si="77"/>
        <v>210.44799999999998</v>
      </c>
      <c r="O396" s="65">
        <f t="shared" si="77"/>
        <v>15.798499999999999</v>
      </c>
      <c r="P396" s="209"/>
      <c r="Q396" s="108">
        <f>G396/2350</f>
        <v>0.66073617021276587</v>
      </c>
      <c r="R396" s="131" t="s">
        <v>321</v>
      </c>
    </row>
    <row r="397" spans="1:18" x14ac:dyDescent="0.25">
      <c r="A397" s="38"/>
      <c r="B397" s="49"/>
      <c r="C397" s="87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84"/>
      <c r="P397" s="199"/>
    </row>
    <row r="398" spans="1:18" ht="16.5" thickBot="1" x14ac:dyDescent="0.3">
      <c r="A398" s="75" t="s">
        <v>181</v>
      </c>
      <c r="B398" s="97"/>
      <c r="C398" s="80"/>
      <c r="N398" s="128"/>
      <c r="O398" s="128"/>
      <c r="P398" s="200"/>
    </row>
    <row r="399" spans="1:18" x14ac:dyDescent="0.25">
      <c r="A399" s="7" t="s">
        <v>148</v>
      </c>
      <c r="B399" s="82"/>
      <c r="C399" s="41" t="s">
        <v>149</v>
      </c>
      <c r="D399" s="251" t="s">
        <v>150</v>
      </c>
      <c r="E399" s="252"/>
      <c r="F399" s="253"/>
      <c r="G399" s="24" t="s">
        <v>151</v>
      </c>
      <c r="H399" s="264" t="s">
        <v>152</v>
      </c>
      <c r="I399" s="261" t="s">
        <v>153</v>
      </c>
      <c r="J399" s="267" t="s">
        <v>154</v>
      </c>
      <c r="K399" s="261" t="s">
        <v>155</v>
      </c>
      <c r="L399" s="267" t="s">
        <v>156</v>
      </c>
      <c r="M399" s="261" t="s">
        <v>157</v>
      </c>
      <c r="N399" s="264" t="s">
        <v>158</v>
      </c>
      <c r="O399" s="261" t="s">
        <v>159</v>
      </c>
      <c r="P399" s="208" t="s">
        <v>170</v>
      </c>
    </row>
    <row r="400" spans="1:18" ht="16.5" thickBot="1" x14ac:dyDescent="0.3">
      <c r="A400" s="18" t="s">
        <v>160</v>
      </c>
      <c r="B400" s="9"/>
      <c r="C400" s="42" t="s">
        <v>161</v>
      </c>
      <c r="D400" s="127"/>
      <c r="E400" s="128"/>
      <c r="F400" s="128"/>
      <c r="G400" s="20" t="s">
        <v>173</v>
      </c>
      <c r="H400" s="265"/>
      <c r="I400" s="262"/>
      <c r="J400" s="268"/>
      <c r="K400" s="262"/>
      <c r="L400" s="268"/>
      <c r="M400" s="262"/>
      <c r="N400" s="265"/>
      <c r="O400" s="262"/>
      <c r="P400" s="191" t="s">
        <v>171</v>
      </c>
    </row>
    <row r="401" spans="1:18" ht="16.5" thickBot="1" x14ac:dyDescent="0.3">
      <c r="A401" s="18"/>
      <c r="B401" s="9"/>
      <c r="C401" s="42"/>
      <c r="D401" s="24" t="s">
        <v>162</v>
      </c>
      <c r="E401" s="24" t="s">
        <v>163</v>
      </c>
      <c r="F401" s="117" t="s">
        <v>164</v>
      </c>
      <c r="G401" s="24" t="s">
        <v>165</v>
      </c>
      <c r="H401" s="266"/>
      <c r="I401" s="263"/>
      <c r="J401" s="269"/>
      <c r="K401" s="263"/>
      <c r="L401" s="269"/>
      <c r="M401" s="263"/>
      <c r="N401" s="266"/>
      <c r="O401" s="263"/>
      <c r="P401" s="191"/>
    </row>
    <row r="402" spans="1:18" x14ac:dyDescent="0.25">
      <c r="A402" s="7"/>
      <c r="B402" s="16" t="s">
        <v>5</v>
      </c>
      <c r="C402" s="41"/>
      <c r="D402" s="117"/>
      <c r="E402" s="24"/>
      <c r="F402" s="117"/>
      <c r="G402" s="24"/>
      <c r="H402" s="117"/>
      <c r="I402" s="24"/>
      <c r="J402" s="117"/>
      <c r="K402" s="24"/>
      <c r="L402" s="117"/>
      <c r="M402" s="24"/>
      <c r="N402" s="117"/>
      <c r="O402" s="24"/>
      <c r="P402" s="208"/>
    </row>
    <row r="403" spans="1:18" x14ac:dyDescent="0.25">
      <c r="A403" s="18" t="s">
        <v>91</v>
      </c>
      <c r="B403" s="49"/>
      <c r="C403" s="42" t="s">
        <v>92</v>
      </c>
      <c r="D403" s="11">
        <v>2.33</v>
      </c>
      <c r="E403" s="20">
        <v>8.1199999999999992</v>
      </c>
      <c r="F403" s="11">
        <v>15.549999999999997</v>
      </c>
      <c r="G403" s="20">
        <v>144.59999999999997</v>
      </c>
      <c r="H403" s="11">
        <v>3.2999999999999988E-2</v>
      </c>
      <c r="I403" s="20">
        <v>0</v>
      </c>
      <c r="J403" s="11">
        <v>40</v>
      </c>
      <c r="K403" s="20">
        <v>0.62</v>
      </c>
      <c r="L403" s="11">
        <v>8.1</v>
      </c>
      <c r="M403" s="20">
        <v>22.5</v>
      </c>
      <c r="N403" s="11">
        <v>3.9</v>
      </c>
      <c r="O403" s="20">
        <v>0.38</v>
      </c>
      <c r="P403" s="191" t="s">
        <v>186</v>
      </c>
    </row>
    <row r="404" spans="1:18" x14ac:dyDescent="0.25">
      <c r="A404" s="18" t="s">
        <v>73</v>
      </c>
      <c r="B404" s="49"/>
      <c r="C404" s="42">
        <v>150</v>
      </c>
      <c r="D404" s="11">
        <v>4.1100000000000003</v>
      </c>
      <c r="E404" s="20">
        <v>5.99</v>
      </c>
      <c r="F404" s="11">
        <v>26.59</v>
      </c>
      <c r="G404" s="20">
        <v>161</v>
      </c>
      <c r="H404" s="11">
        <v>6.7500000000000004E-2</v>
      </c>
      <c r="I404" s="20">
        <v>0.72</v>
      </c>
      <c r="J404" s="11">
        <v>11.099999999999998</v>
      </c>
      <c r="K404" s="20">
        <v>0.21750000000000003</v>
      </c>
      <c r="L404" s="11">
        <v>102.05249999999999</v>
      </c>
      <c r="M404" s="20">
        <v>112.95750000000001</v>
      </c>
      <c r="N404" s="11">
        <v>23.7075</v>
      </c>
      <c r="O404" s="20">
        <v>1.2450000000000001</v>
      </c>
      <c r="P404" s="191" t="s">
        <v>244</v>
      </c>
    </row>
    <row r="405" spans="1:18" x14ac:dyDescent="0.25">
      <c r="A405" s="18" t="s">
        <v>80</v>
      </c>
      <c r="B405" s="49"/>
      <c r="C405" s="42" t="s">
        <v>216</v>
      </c>
      <c r="D405" s="11">
        <v>2.4249999999999998</v>
      </c>
      <c r="E405" s="20">
        <v>0.95</v>
      </c>
      <c r="F405" s="11">
        <v>11.6</v>
      </c>
      <c r="G405" s="20">
        <v>99.14</v>
      </c>
      <c r="H405" s="11">
        <v>4.859999999999999E-2</v>
      </c>
      <c r="I405" s="20">
        <v>0</v>
      </c>
      <c r="J405" s="11">
        <v>29.134999999999998</v>
      </c>
      <c r="K405" s="20">
        <v>0.72500000000000009</v>
      </c>
      <c r="L405" s="11">
        <v>11.01135</v>
      </c>
      <c r="M405" s="20">
        <v>29.904000000000003</v>
      </c>
      <c r="N405" s="11">
        <v>8.5887000000000011</v>
      </c>
      <c r="O405" s="20">
        <v>0.50050000000000006</v>
      </c>
      <c r="P405" s="191" t="s">
        <v>217</v>
      </c>
    </row>
    <row r="406" spans="1:18" x14ac:dyDescent="0.25">
      <c r="A406" s="18" t="s">
        <v>45</v>
      </c>
      <c r="B406" s="9"/>
      <c r="C406" s="19" t="s">
        <v>230</v>
      </c>
      <c r="D406" s="11">
        <v>3.1659999999999999</v>
      </c>
      <c r="E406" s="20">
        <v>2.6780000000000004</v>
      </c>
      <c r="F406" s="11">
        <v>5.9660000000000011</v>
      </c>
      <c r="G406" s="20">
        <v>60.600000000000009</v>
      </c>
      <c r="H406" s="11">
        <v>4.4000000000000004E-2</v>
      </c>
      <c r="I406" s="20">
        <v>1.3</v>
      </c>
      <c r="J406" s="11">
        <v>20</v>
      </c>
      <c r="K406" s="20">
        <v>0</v>
      </c>
      <c r="L406" s="11">
        <v>125.48</v>
      </c>
      <c r="M406" s="20">
        <v>90</v>
      </c>
      <c r="N406" s="11">
        <v>14</v>
      </c>
      <c r="O406" s="20">
        <v>0.10400000000000001</v>
      </c>
      <c r="P406" s="191" t="s">
        <v>231</v>
      </c>
    </row>
    <row r="407" spans="1:18" x14ac:dyDescent="0.25">
      <c r="A407" s="18" t="s">
        <v>70</v>
      </c>
      <c r="B407" s="9"/>
      <c r="C407" s="19">
        <v>120</v>
      </c>
      <c r="D407" s="12">
        <v>0.48</v>
      </c>
      <c r="E407" s="20">
        <v>0.48</v>
      </c>
      <c r="F407" s="11">
        <v>11.759999999999998</v>
      </c>
      <c r="G407" s="20">
        <v>56.399999999999984</v>
      </c>
      <c r="H407" s="11">
        <v>3.599999999999999E-2</v>
      </c>
      <c r="I407" s="20">
        <v>11.999999999999996</v>
      </c>
      <c r="J407" s="11">
        <v>0</v>
      </c>
      <c r="K407" s="20">
        <v>0.24</v>
      </c>
      <c r="L407" s="11">
        <v>19.2</v>
      </c>
      <c r="M407" s="20">
        <v>13.2</v>
      </c>
      <c r="N407" s="11">
        <v>10.799999999999999</v>
      </c>
      <c r="O407" s="20">
        <v>2.6399999999999997</v>
      </c>
      <c r="P407" s="191" t="s">
        <v>189</v>
      </c>
    </row>
    <row r="408" spans="1:18" ht="16.5" thickBot="1" x14ac:dyDescent="0.3">
      <c r="A408" s="18" t="s">
        <v>37</v>
      </c>
      <c r="B408" s="9"/>
      <c r="C408" s="42">
        <v>30</v>
      </c>
      <c r="D408" s="12">
        <v>2.25</v>
      </c>
      <c r="E408" s="20">
        <v>0.87</v>
      </c>
      <c r="F408" s="33">
        <v>15.419999999999998</v>
      </c>
      <c r="G408" s="12">
        <v>78.599999999999994</v>
      </c>
      <c r="H408" s="12">
        <v>3.3000000000000002E-2</v>
      </c>
      <c r="I408" s="20">
        <v>0</v>
      </c>
      <c r="J408" s="11">
        <v>0</v>
      </c>
      <c r="K408" s="20">
        <v>0.51</v>
      </c>
      <c r="L408" s="11">
        <v>5.7</v>
      </c>
      <c r="M408" s="20">
        <v>19.5</v>
      </c>
      <c r="N408" s="20">
        <v>3.9</v>
      </c>
      <c r="O408" s="11">
        <v>0.36</v>
      </c>
      <c r="P408" s="176" t="s">
        <v>188</v>
      </c>
    </row>
    <row r="409" spans="1:18" ht="16.5" thickBot="1" x14ac:dyDescent="0.3">
      <c r="A409" s="119" t="s">
        <v>167</v>
      </c>
      <c r="B409" s="98"/>
      <c r="C409" s="58">
        <v>590</v>
      </c>
      <c r="D409" s="22">
        <f>SUM(D403:D408)</f>
        <v>14.761000000000001</v>
      </c>
      <c r="E409" s="22">
        <f t="shared" ref="E409:O409" si="78">SUM(E403:E408)</f>
        <v>19.088000000000001</v>
      </c>
      <c r="F409" s="22">
        <f>SUM(F403:F408)</f>
        <v>86.88600000000001</v>
      </c>
      <c r="G409" s="22">
        <f>SUM(G403:G408)</f>
        <v>600.34</v>
      </c>
      <c r="H409" s="22">
        <f t="shared" si="78"/>
        <v>0.2621</v>
      </c>
      <c r="I409" s="22">
        <f t="shared" si="78"/>
        <v>14.019999999999996</v>
      </c>
      <c r="J409" s="22">
        <f t="shared" si="78"/>
        <v>100.23499999999999</v>
      </c>
      <c r="K409" s="22">
        <f t="shared" si="78"/>
        <v>2.3125</v>
      </c>
      <c r="L409" s="22">
        <f t="shared" si="78"/>
        <v>271.54384999999996</v>
      </c>
      <c r="M409" s="22">
        <f t="shared" si="78"/>
        <v>288.06150000000002</v>
      </c>
      <c r="N409" s="22">
        <f t="shared" si="78"/>
        <v>64.896199999999993</v>
      </c>
      <c r="O409" s="22">
        <f t="shared" si="78"/>
        <v>5.2295000000000007</v>
      </c>
      <c r="P409" s="210"/>
    </row>
    <row r="410" spans="1:18" ht="31.5" x14ac:dyDescent="0.25">
      <c r="A410" s="18"/>
      <c r="B410" s="49" t="s">
        <v>168</v>
      </c>
      <c r="C410" s="43"/>
      <c r="D410" s="20"/>
      <c r="E410" s="20"/>
      <c r="F410" s="11"/>
      <c r="G410" s="20"/>
      <c r="H410" s="11"/>
      <c r="I410" s="20"/>
      <c r="J410" s="11"/>
      <c r="K410" s="20"/>
      <c r="L410" s="11"/>
      <c r="M410" s="20"/>
      <c r="N410" s="11"/>
      <c r="O410" s="20"/>
      <c r="P410" s="191"/>
    </row>
    <row r="411" spans="1:18" ht="16.5" thickBot="1" x14ac:dyDescent="0.3">
      <c r="A411" s="18" t="s">
        <v>88</v>
      </c>
      <c r="B411" s="9"/>
      <c r="C411" s="42">
        <v>200</v>
      </c>
      <c r="D411" s="11">
        <v>5.8</v>
      </c>
      <c r="E411" s="35">
        <v>5</v>
      </c>
      <c r="F411" s="11">
        <v>9.6</v>
      </c>
      <c r="G411" s="20">
        <v>107</v>
      </c>
      <c r="H411" s="11">
        <v>0.08</v>
      </c>
      <c r="I411" s="20">
        <v>2.6</v>
      </c>
      <c r="J411" s="11">
        <v>40</v>
      </c>
      <c r="K411" s="20"/>
      <c r="L411" s="11">
        <v>240</v>
      </c>
      <c r="M411" s="20">
        <v>180</v>
      </c>
      <c r="N411" s="11">
        <v>28</v>
      </c>
      <c r="O411" s="20">
        <v>0.2</v>
      </c>
      <c r="P411" s="213" t="s">
        <v>192</v>
      </c>
    </row>
    <row r="412" spans="1:18" s="69" customFormat="1" ht="16.5" thickBot="1" x14ac:dyDescent="0.3">
      <c r="A412" s="119" t="s">
        <v>167</v>
      </c>
      <c r="B412" s="99"/>
      <c r="C412" s="21">
        <v>200</v>
      </c>
      <c r="D412" s="36">
        <f t="shared" ref="D412:O412" si="79">SUM(D411:D411)</f>
        <v>5.8</v>
      </c>
      <c r="E412" s="22">
        <f t="shared" si="79"/>
        <v>5</v>
      </c>
      <c r="F412" s="36">
        <f t="shared" si="79"/>
        <v>9.6</v>
      </c>
      <c r="G412" s="22">
        <f t="shared" si="79"/>
        <v>107</v>
      </c>
      <c r="H412" s="36">
        <f t="shared" si="79"/>
        <v>0.08</v>
      </c>
      <c r="I412" s="22">
        <f t="shared" si="79"/>
        <v>2.6</v>
      </c>
      <c r="J412" s="36">
        <f t="shared" si="79"/>
        <v>40</v>
      </c>
      <c r="K412" s="22">
        <f t="shared" si="79"/>
        <v>0</v>
      </c>
      <c r="L412" s="36">
        <f t="shared" si="79"/>
        <v>240</v>
      </c>
      <c r="M412" s="22">
        <f t="shared" si="79"/>
        <v>180</v>
      </c>
      <c r="N412" s="36">
        <f t="shared" si="79"/>
        <v>28</v>
      </c>
      <c r="O412" s="22">
        <f t="shared" si="79"/>
        <v>0.2</v>
      </c>
      <c r="P412" s="210"/>
      <c r="Q412" s="108"/>
    </row>
    <row r="413" spans="1:18" s="69" customFormat="1" ht="19.5" customHeight="1" thickBot="1" x14ac:dyDescent="0.3">
      <c r="A413" s="249" t="s">
        <v>367</v>
      </c>
      <c r="B413" s="250"/>
      <c r="C413" s="107">
        <f>C409+C412</f>
        <v>790</v>
      </c>
      <c r="D413" s="85">
        <f>D409+D412</f>
        <v>20.561</v>
      </c>
      <c r="E413" s="85">
        <f t="shared" ref="E413:O413" si="80">E409+E412</f>
        <v>24.088000000000001</v>
      </c>
      <c r="F413" s="85">
        <f t="shared" si="80"/>
        <v>96.486000000000004</v>
      </c>
      <c r="G413" s="85">
        <f t="shared" si="80"/>
        <v>707.34</v>
      </c>
      <c r="H413" s="85">
        <f t="shared" si="80"/>
        <v>0.34210000000000002</v>
      </c>
      <c r="I413" s="85">
        <f t="shared" si="80"/>
        <v>16.619999999999997</v>
      </c>
      <c r="J413" s="85">
        <f t="shared" si="80"/>
        <v>140.23499999999999</v>
      </c>
      <c r="K413" s="85">
        <f t="shared" si="80"/>
        <v>2.3125</v>
      </c>
      <c r="L413" s="85">
        <f t="shared" si="80"/>
        <v>511.54384999999996</v>
      </c>
      <c r="M413" s="85">
        <f t="shared" si="80"/>
        <v>468.06150000000002</v>
      </c>
      <c r="N413" s="85">
        <f t="shared" si="80"/>
        <v>92.896199999999993</v>
      </c>
      <c r="O413" s="85">
        <f t="shared" si="80"/>
        <v>5.4295000000000009</v>
      </c>
      <c r="P413" s="211"/>
      <c r="Q413" s="108">
        <f>G413/2350</f>
        <v>0.30099574468085105</v>
      </c>
      <c r="R413" s="131" t="s">
        <v>319</v>
      </c>
    </row>
    <row r="414" spans="1:18" x14ac:dyDescent="0.25">
      <c r="A414" s="7"/>
      <c r="B414" s="16" t="s">
        <v>12</v>
      </c>
      <c r="C414" s="59"/>
      <c r="D414" s="117"/>
      <c r="E414" s="24"/>
      <c r="F414" s="117"/>
      <c r="G414" s="24"/>
      <c r="H414" s="117"/>
      <c r="I414" s="24"/>
      <c r="J414" s="117"/>
      <c r="K414" s="24"/>
      <c r="L414" s="117"/>
      <c r="M414" s="24"/>
      <c r="N414" s="117"/>
      <c r="O414" s="24"/>
      <c r="P414" s="224"/>
    </row>
    <row r="415" spans="1:18" ht="39" customHeight="1" x14ac:dyDescent="0.25">
      <c r="A415" s="18" t="s">
        <v>354</v>
      </c>
      <c r="B415" s="49"/>
      <c r="C415" s="43" t="s">
        <v>238</v>
      </c>
      <c r="D415" s="11">
        <v>0.98819999999999997</v>
      </c>
      <c r="E415" s="20">
        <v>2.4732000000000003</v>
      </c>
      <c r="F415" s="11">
        <v>4.3764000000000003</v>
      </c>
      <c r="G415" s="20">
        <v>43.74</v>
      </c>
      <c r="H415" s="11">
        <v>2.7E-2</v>
      </c>
      <c r="I415" s="20">
        <v>4.1159999999999997</v>
      </c>
      <c r="J415" s="11">
        <v>0</v>
      </c>
      <c r="K415" s="20">
        <v>1.1279999999999999</v>
      </c>
      <c r="L415" s="11">
        <v>16.997999999999998</v>
      </c>
      <c r="M415" s="20">
        <v>24.965999999999994</v>
      </c>
      <c r="N415" s="11">
        <v>11.035799999999997</v>
      </c>
      <c r="O415" s="20">
        <v>0.78299999999999981</v>
      </c>
      <c r="P415" s="215" t="s">
        <v>298</v>
      </c>
    </row>
    <row r="416" spans="1:18" ht="31.5" x14ac:dyDescent="0.25">
      <c r="A416" s="18" t="s">
        <v>138</v>
      </c>
      <c r="B416" s="49"/>
      <c r="C416" s="174" t="s">
        <v>254</v>
      </c>
      <c r="D416" s="166">
        <v>3.8661699999999994</v>
      </c>
      <c r="E416" s="167">
        <v>7.64</v>
      </c>
      <c r="F416" s="166">
        <v>6.7639500000000004</v>
      </c>
      <c r="G416" s="167">
        <v>109.571</v>
      </c>
      <c r="H416" s="166">
        <v>5.6810000000000006E-2</v>
      </c>
      <c r="I416" s="167">
        <v>12.715</v>
      </c>
      <c r="J416" s="166">
        <v>12.2</v>
      </c>
      <c r="K416" s="167">
        <v>1.9804000000000002</v>
      </c>
      <c r="L416" s="166">
        <v>50.5672</v>
      </c>
      <c r="M416" s="167">
        <v>68.142600000000002</v>
      </c>
      <c r="N416" s="166">
        <v>22.141999999999996</v>
      </c>
      <c r="O416" s="167">
        <v>0.85160000000000002</v>
      </c>
      <c r="P416" s="214" t="s">
        <v>299</v>
      </c>
    </row>
    <row r="417" spans="1:18" ht="31.5" x14ac:dyDescent="0.25">
      <c r="A417" s="18" t="s">
        <v>136</v>
      </c>
      <c r="B417" s="9"/>
      <c r="C417" s="19" t="s">
        <v>266</v>
      </c>
      <c r="D417" s="11">
        <v>11.667999999999999</v>
      </c>
      <c r="E417" s="20">
        <v>11.010000000000002</v>
      </c>
      <c r="F417" s="11">
        <v>14.325999999999999</v>
      </c>
      <c r="G417" s="20">
        <v>204</v>
      </c>
      <c r="H417" s="11">
        <v>7.1999999999999995E-2</v>
      </c>
      <c r="I417" s="20">
        <v>0.59399999999999997</v>
      </c>
      <c r="J417" s="11">
        <v>28.459999999999997</v>
      </c>
      <c r="K417" s="20">
        <v>4.5679999999999996</v>
      </c>
      <c r="L417" s="11">
        <v>65.891999999999996</v>
      </c>
      <c r="M417" s="20">
        <v>168.41400000000002</v>
      </c>
      <c r="N417" s="11">
        <v>37.026000000000003</v>
      </c>
      <c r="O417" s="20">
        <v>1.3240000000000001</v>
      </c>
      <c r="P417" s="213" t="s">
        <v>242</v>
      </c>
    </row>
    <row r="418" spans="1:18" ht="18" customHeight="1" x14ac:dyDescent="0.25">
      <c r="A418" s="18" t="s">
        <v>135</v>
      </c>
      <c r="B418" s="9"/>
      <c r="C418" s="19">
        <v>150</v>
      </c>
      <c r="D418" s="11">
        <v>3.0644999999999998</v>
      </c>
      <c r="E418" s="20">
        <v>4.801499999999999</v>
      </c>
      <c r="F418" s="11">
        <v>20.438999999999993</v>
      </c>
      <c r="G418" s="20">
        <v>137.24999999999997</v>
      </c>
      <c r="H418" s="11">
        <v>0.13949999999999999</v>
      </c>
      <c r="I418" s="20">
        <v>18.160499999999995</v>
      </c>
      <c r="J418" s="11">
        <v>0</v>
      </c>
      <c r="K418" s="20">
        <v>0.18149999999999999</v>
      </c>
      <c r="L418" s="11">
        <v>36.975000000000001</v>
      </c>
      <c r="M418" s="20">
        <v>86.594999999999999</v>
      </c>
      <c r="N418" s="11">
        <v>27.75</v>
      </c>
      <c r="O418" s="20">
        <v>1.0095000000000001</v>
      </c>
      <c r="P418" s="191" t="s">
        <v>276</v>
      </c>
    </row>
    <row r="419" spans="1:18" ht="15" customHeight="1" x14ac:dyDescent="0.25">
      <c r="A419" s="18" t="s">
        <v>385</v>
      </c>
      <c r="B419" s="9"/>
      <c r="C419" s="19">
        <v>200</v>
      </c>
      <c r="D419" s="11">
        <v>0.16</v>
      </c>
      <c r="E419" s="20">
        <v>0.16</v>
      </c>
      <c r="F419" s="11">
        <v>27.880000000000003</v>
      </c>
      <c r="G419" s="20">
        <v>114.60000000000001</v>
      </c>
      <c r="H419" s="11">
        <v>1.2E-2</v>
      </c>
      <c r="I419" s="20">
        <v>0.9</v>
      </c>
      <c r="J419" s="11">
        <v>0</v>
      </c>
      <c r="K419" s="20">
        <v>0.08</v>
      </c>
      <c r="L419" s="11">
        <v>14.180000000000001</v>
      </c>
      <c r="M419" s="20">
        <v>4.4000000000000004</v>
      </c>
      <c r="N419" s="11">
        <v>5.1400000000000006</v>
      </c>
      <c r="O419" s="20">
        <v>0.95200000000000007</v>
      </c>
      <c r="P419" s="191" t="s">
        <v>243</v>
      </c>
    </row>
    <row r="420" spans="1:18" ht="21" customHeight="1" x14ac:dyDescent="0.25">
      <c r="A420" s="18" t="s">
        <v>13</v>
      </c>
      <c r="B420" s="9"/>
      <c r="C420" s="19">
        <v>50</v>
      </c>
      <c r="D420" s="11">
        <v>3.3</v>
      </c>
      <c r="E420" s="20">
        <v>0.6</v>
      </c>
      <c r="F420" s="11">
        <v>19.8</v>
      </c>
      <c r="G420" s="20">
        <v>99</v>
      </c>
      <c r="H420" s="31">
        <v>8.5000000000000006E-2</v>
      </c>
      <c r="I420" s="32">
        <v>0</v>
      </c>
      <c r="J420" s="31">
        <v>0</v>
      </c>
      <c r="K420" s="32">
        <v>0.7</v>
      </c>
      <c r="L420" s="31">
        <v>14.5</v>
      </c>
      <c r="M420" s="32">
        <v>75</v>
      </c>
      <c r="N420" s="31">
        <v>23.5</v>
      </c>
      <c r="O420" s="32">
        <v>1.95</v>
      </c>
      <c r="P420" s="191" t="s">
        <v>198</v>
      </c>
    </row>
    <row r="421" spans="1:18" ht="21.75" customHeight="1" thickBot="1" x14ac:dyDescent="0.3">
      <c r="A421" s="18" t="s">
        <v>35</v>
      </c>
      <c r="B421" s="9"/>
      <c r="C421" s="19">
        <v>40</v>
      </c>
      <c r="D421" s="20">
        <v>3.04</v>
      </c>
      <c r="E421" s="162">
        <v>0.32000000000000006</v>
      </c>
      <c r="F421" s="11">
        <v>19.680000000000003</v>
      </c>
      <c r="G421" s="35">
        <v>94</v>
      </c>
      <c r="H421" s="19">
        <v>4.4000000000000004E-2</v>
      </c>
      <c r="I421" s="63">
        <v>0</v>
      </c>
      <c r="J421" s="19">
        <v>0</v>
      </c>
      <c r="K421" s="19">
        <v>0.44000000000000006</v>
      </c>
      <c r="L421" s="19">
        <v>8</v>
      </c>
      <c r="M421" s="19">
        <v>26</v>
      </c>
      <c r="N421" s="19">
        <v>5.6000000000000005</v>
      </c>
      <c r="O421" s="47">
        <v>0.44000000000000006</v>
      </c>
      <c r="P421" s="187" t="s">
        <v>188</v>
      </c>
    </row>
    <row r="422" spans="1:18" ht="21.75" customHeight="1" thickBot="1" x14ac:dyDescent="0.3">
      <c r="A422" s="270" t="s">
        <v>167</v>
      </c>
      <c r="B422" s="271"/>
      <c r="C422" s="21">
        <v>816</v>
      </c>
      <c r="D422" s="22">
        <f>SUM(D415:D421)</f>
        <v>26.086869999999998</v>
      </c>
      <c r="E422" s="22">
        <f t="shared" ref="E422:O422" si="81">SUM(E415:E421)</f>
        <v>27.004700000000003</v>
      </c>
      <c r="F422" s="22">
        <f t="shared" si="81"/>
        <v>113.26535</v>
      </c>
      <c r="G422" s="22">
        <f t="shared" si="81"/>
        <v>802.16100000000006</v>
      </c>
      <c r="H422" s="22">
        <f t="shared" si="81"/>
        <v>0.43630999999999998</v>
      </c>
      <c r="I422" s="22">
        <f t="shared" si="81"/>
        <v>36.485499999999995</v>
      </c>
      <c r="J422" s="22">
        <f t="shared" si="81"/>
        <v>40.659999999999997</v>
      </c>
      <c r="K422" s="22">
        <f t="shared" si="81"/>
        <v>9.0778999999999979</v>
      </c>
      <c r="L422" s="22">
        <f t="shared" si="81"/>
        <v>207.1122</v>
      </c>
      <c r="M422" s="22">
        <f t="shared" si="81"/>
        <v>453.51760000000002</v>
      </c>
      <c r="N422" s="22">
        <f t="shared" si="81"/>
        <v>132.19380000000001</v>
      </c>
      <c r="O422" s="22">
        <f t="shared" si="81"/>
        <v>7.3101000000000003</v>
      </c>
      <c r="P422" s="216"/>
      <c r="Q422" s="108">
        <f>G422/2350</f>
        <v>0.34134510638297877</v>
      </c>
      <c r="R422" s="134" t="s">
        <v>320</v>
      </c>
    </row>
    <row r="423" spans="1:18" ht="18.75" customHeight="1" thickBot="1" x14ac:dyDescent="0.3">
      <c r="A423" s="50" t="s">
        <v>169</v>
      </c>
      <c r="B423" s="100"/>
      <c r="C423" s="164">
        <f>C409+C412+C422</f>
        <v>1606</v>
      </c>
      <c r="D423" s="51">
        <f t="shared" ref="D423:O423" si="82">D409+D412+D422</f>
        <v>46.647869999999998</v>
      </c>
      <c r="E423" s="51">
        <f t="shared" si="82"/>
        <v>51.092700000000008</v>
      </c>
      <c r="F423" s="51">
        <f t="shared" si="82"/>
        <v>209.75135</v>
      </c>
      <c r="G423" s="51">
        <f t="shared" si="82"/>
        <v>1509.5010000000002</v>
      </c>
      <c r="H423" s="51">
        <f t="shared" si="82"/>
        <v>0.77841000000000005</v>
      </c>
      <c r="I423" s="51">
        <f t="shared" si="82"/>
        <v>53.105499999999992</v>
      </c>
      <c r="J423" s="51">
        <f t="shared" si="82"/>
        <v>180.89499999999998</v>
      </c>
      <c r="K423" s="51">
        <f t="shared" si="82"/>
        <v>11.390399999999998</v>
      </c>
      <c r="L423" s="51">
        <f t="shared" si="82"/>
        <v>718.65604999999994</v>
      </c>
      <c r="M423" s="51">
        <f t="shared" si="82"/>
        <v>921.57910000000004</v>
      </c>
      <c r="N423" s="51">
        <f t="shared" si="82"/>
        <v>225.09</v>
      </c>
      <c r="O423" s="51">
        <f t="shared" si="82"/>
        <v>12.739600000000001</v>
      </c>
      <c r="P423" s="210"/>
      <c r="Q423" s="108">
        <f>G423/2350</f>
        <v>0.64234085106382988</v>
      </c>
      <c r="R423" s="131" t="s">
        <v>321</v>
      </c>
    </row>
    <row r="424" spans="1:18" x14ac:dyDescent="0.25">
      <c r="A424" s="74"/>
      <c r="B424" s="49"/>
      <c r="C424" s="88"/>
      <c r="D424" s="88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199"/>
    </row>
    <row r="425" spans="1:18" x14ac:dyDescent="0.25">
      <c r="A425" s="74"/>
      <c r="B425" s="4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217"/>
    </row>
    <row r="426" spans="1:18" ht="16.5" thickBot="1" x14ac:dyDescent="0.3">
      <c r="A426" s="38" t="s">
        <v>63</v>
      </c>
      <c r="B426" s="49"/>
      <c r="C426" s="257"/>
      <c r="D426" s="257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217"/>
    </row>
    <row r="427" spans="1:18" x14ac:dyDescent="0.25">
      <c r="A427" s="7" t="s">
        <v>148</v>
      </c>
      <c r="B427" s="82"/>
      <c r="C427" s="41" t="s">
        <v>149</v>
      </c>
      <c r="D427" s="251" t="s">
        <v>150</v>
      </c>
      <c r="E427" s="252"/>
      <c r="F427" s="253"/>
      <c r="G427" s="24" t="s">
        <v>151</v>
      </c>
      <c r="H427" s="264" t="s">
        <v>152</v>
      </c>
      <c r="I427" s="261" t="s">
        <v>153</v>
      </c>
      <c r="J427" s="267" t="s">
        <v>154</v>
      </c>
      <c r="K427" s="261" t="s">
        <v>155</v>
      </c>
      <c r="L427" s="267" t="s">
        <v>156</v>
      </c>
      <c r="M427" s="261" t="s">
        <v>157</v>
      </c>
      <c r="N427" s="258" t="s">
        <v>158</v>
      </c>
      <c r="O427" s="258" t="s">
        <v>159</v>
      </c>
      <c r="P427" s="194" t="s">
        <v>170</v>
      </c>
    </row>
    <row r="428" spans="1:18" ht="16.5" thickBot="1" x14ac:dyDescent="0.3">
      <c r="A428" s="18" t="s">
        <v>160</v>
      </c>
      <c r="B428" s="9"/>
      <c r="C428" s="42" t="s">
        <v>161</v>
      </c>
      <c r="D428" s="127"/>
      <c r="E428" s="128"/>
      <c r="F428" s="128"/>
      <c r="G428" s="20" t="s">
        <v>173</v>
      </c>
      <c r="H428" s="265"/>
      <c r="I428" s="262"/>
      <c r="J428" s="268"/>
      <c r="K428" s="262"/>
      <c r="L428" s="268"/>
      <c r="M428" s="262"/>
      <c r="N428" s="259"/>
      <c r="O428" s="259"/>
      <c r="P428" s="176" t="s">
        <v>171</v>
      </c>
    </row>
    <row r="429" spans="1:18" ht="16.5" thickBot="1" x14ac:dyDescent="0.3">
      <c r="A429" s="13"/>
      <c r="B429" s="93"/>
      <c r="C429" s="57"/>
      <c r="D429" s="14" t="s">
        <v>162</v>
      </c>
      <c r="E429" s="14" t="s">
        <v>163</v>
      </c>
      <c r="F429" s="52" t="s">
        <v>164</v>
      </c>
      <c r="G429" s="14" t="s">
        <v>165</v>
      </c>
      <c r="H429" s="266"/>
      <c r="I429" s="263"/>
      <c r="J429" s="269"/>
      <c r="K429" s="263"/>
      <c r="L429" s="269"/>
      <c r="M429" s="263"/>
      <c r="N429" s="260"/>
      <c r="O429" s="260"/>
      <c r="P429" s="187"/>
    </row>
    <row r="430" spans="1:18" x14ac:dyDescent="0.25">
      <c r="A430" s="18"/>
      <c r="B430" s="49" t="s">
        <v>5</v>
      </c>
      <c r="C430" s="42"/>
      <c r="D430" s="11"/>
      <c r="E430" s="24"/>
      <c r="F430" s="11"/>
      <c r="G430" s="24"/>
      <c r="H430" s="117"/>
      <c r="I430" s="24"/>
      <c r="J430" s="11"/>
      <c r="K430" s="24"/>
      <c r="L430" s="11"/>
      <c r="M430" s="24"/>
      <c r="N430" s="24"/>
      <c r="O430" s="11"/>
      <c r="P430" s="176"/>
    </row>
    <row r="431" spans="1:18" x14ac:dyDescent="0.25">
      <c r="A431" s="18" t="s">
        <v>90</v>
      </c>
      <c r="B431" s="49"/>
      <c r="C431" s="42" t="s">
        <v>89</v>
      </c>
      <c r="D431" s="11">
        <v>6.2750000000000004</v>
      </c>
      <c r="E431" s="20">
        <v>12.11</v>
      </c>
      <c r="F431" s="11">
        <v>15.549999999999997</v>
      </c>
      <c r="G431" s="20">
        <v>196.09999999999997</v>
      </c>
      <c r="H431" s="11">
        <v>3.7999999999999985E-2</v>
      </c>
      <c r="I431" s="20">
        <v>0.105</v>
      </c>
      <c r="J431" s="11">
        <v>71.5</v>
      </c>
      <c r="K431" s="20">
        <v>0.67999999999999994</v>
      </c>
      <c r="L431" s="11">
        <v>158.09999999999997</v>
      </c>
      <c r="M431" s="20">
        <v>112.49999999999999</v>
      </c>
      <c r="N431" s="20">
        <v>12.149999999999999</v>
      </c>
      <c r="O431" s="11">
        <v>0.48499999999999999</v>
      </c>
      <c r="P431" s="176" t="s">
        <v>201</v>
      </c>
    </row>
    <row r="432" spans="1:18" x14ac:dyDescent="0.25">
      <c r="A432" s="18" t="s">
        <v>109</v>
      </c>
      <c r="B432" s="49"/>
      <c r="C432" s="42">
        <v>150</v>
      </c>
      <c r="D432" s="11">
        <v>12.1</v>
      </c>
      <c r="E432" s="20">
        <v>13.05</v>
      </c>
      <c r="F432" s="11">
        <v>2.6379310344827585</v>
      </c>
      <c r="G432" s="20">
        <v>187.6</v>
      </c>
      <c r="H432" s="11">
        <v>0.10344827586206896</v>
      </c>
      <c r="I432" s="20">
        <v>0.25862068965517243</v>
      </c>
      <c r="J432" s="11">
        <v>324.56896551724139</v>
      </c>
      <c r="K432" s="20">
        <v>0.75</v>
      </c>
      <c r="L432" s="11">
        <v>103.08620689655173</v>
      </c>
      <c r="M432" s="20">
        <v>225.77586206896552</v>
      </c>
      <c r="N432" s="20">
        <v>16.137931034482762</v>
      </c>
      <c r="O432" s="11">
        <v>2.6379310344827589</v>
      </c>
      <c r="P432" s="176" t="s">
        <v>237</v>
      </c>
    </row>
    <row r="433" spans="1:20" x14ac:dyDescent="0.25">
      <c r="A433" s="18" t="s">
        <v>46</v>
      </c>
      <c r="B433" s="9"/>
      <c r="C433" s="42" t="s">
        <v>185</v>
      </c>
      <c r="D433" s="11">
        <v>1.46</v>
      </c>
      <c r="E433" s="20">
        <v>1.0765</v>
      </c>
      <c r="F433" s="11">
        <v>11.959999999999999</v>
      </c>
      <c r="G433" s="20">
        <v>63.7</v>
      </c>
      <c r="H433" s="11">
        <v>1.7499999999999998E-2</v>
      </c>
      <c r="I433" s="20">
        <v>0.66999999999999993</v>
      </c>
      <c r="J433" s="11">
        <v>7.9999999999999982</v>
      </c>
      <c r="K433" s="20">
        <v>0</v>
      </c>
      <c r="L433" s="11">
        <v>63.015000000000001</v>
      </c>
      <c r="M433" s="20">
        <v>48.36</v>
      </c>
      <c r="N433" s="20">
        <v>12.2</v>
      </c>
      <c r="O433" s="11">
        <v>1.2999999999999996</v>
      </c>
      <c r="P433" s="176" t="s">
        <v>191</v>
      </c>
    </row>
    <row r="434" spans="1:20" x14ac:dyDescent="0.25">
      <c r="A434" s="18" t="s">
        <v>70</v>
      </c>
      <c r="B434" s="9"/>
      <c r="C434" s="19">
        <v>120</v>
      </c>
      <c r="D434" s="12">
        <v>0.48</v>
      </c>
      <c r="E434" s="20">
        <v>0.48</v>
      </c>
      <c r="F434" s="11">
        <v>11.759999999999998</v>
      </c>
      <c r="G434" s="20">
        <v>56.399999999999984</v>
      </c>
      <c r="H434" s="11">
        <v>3.599999999999999E-2</v>
      </c>
      <c r="I434" s="20">
        <v>11.999999999999996</v>
      </c>
      <c r="J434" s="11">
        <v>0</v>
      </c>
      <c r="K434" s="20">
        <v>0.24</v>
      </c>
      <c r="L434" s="11">
        <v>19.2</v>
      </c>
      <c r="M434" s="20">
        <v>13.2</v>
      </c>
      <c r="N434" s="11">
        <v>10.799999999999999</v>
      </c>
      <c r="O434" s="20">
        <v>2.6399999999999997</v>
      </c>
      <c r="P434" s="191" t="s">
        <v>189</v>
      </c>
    </row>
    <row r="435" spans="1:20" ht="16.5" thickBot="1" x14ac:dyDescent="0.3">
      <c r="A435" s="18" t="s">
        <v>37</v>
      </c>
      <c r="B435" s="9"/>
      <c r="C435" s="42">
        <v>30</v>
      </c>
      <c r="D435" s="12">
        <v>2.25</v>
      </c>
      <c r="E435" s="20">
        <v>0.87</v>
      </c>
      <c r="F435" s="33">
        <v>15.419999999999998</v>
      </c>
      <c r="G435" s="12">
        <v>78.599999999999994</v>
      </c>
      <c r="H435" s="12">
        <v>3.3000000000000002E-2</v>
      </c>
      <c r="I435" s="20">
        <v>0</v>
      </c>
      <c r="J435" s="11">
        <v>0</v>
      </c>
      <c r="K435" s="20">
        <v>0.51</v>
      </c>
      <c r="L435" s="11">
        <v>5.7</v>
      </c>
      <c r="M435" s="20">
        <v>19.5</v>
      </c>
      <c r="N435" s="20">
        <v>3.9</v>
      </c>
      <c r="O435" s="11">
        <v>0.36</v>
      </c>
      <c r="P435" s="176" t="s">
        <v>188</v>
      </c>
    </row>
    <row r="436" spans="1:20" ht="16.5" thickBot="1" x14ac:dyDescent="0.3">
      <c r="A436" s="119" t="s">
        <v>167</v>
      </c>
      <c r="B436" s="98"/>
      <c r="C436" s="58">
        <v>555</v>
      </c>
      <c r="D436" s="22">
        <v>23.07</v>
      </c>
      <c r="E436" s="22">
        <v>24.89</v>
      </c>
      <c r="F436" s="22">
        <v>75.61</v>
      </c>
      <c r="G436" s="22">
        <f t="shared" ref="G436:O436" si="83">SUM(G430:G435)</f>
        <v>582.39999999999986</v>
      </c>
      <c r="H436" s="22">
        <f t="shared" si="83"/>
        <v>0.22794827586206892</v>
      </c>
      <c r="I436" s="22">
        <f t="shared" si="83"/>
        <v>13.033620689655169</v>
      </c>
      <c r="J436" s="22">
        <f t="shared" si="83"/>
        <v>404.06896551724139</v>
      </c>
      <c r="K436" s="22">
        <f t="shared" si="83"/>
        <v>2.1799999999999997</v>
      </c>
      <c r="L436" s="22">
        <f t="shared" si="83"/>
        <v>349.10120689655167</v>
      </c>
      <c r="M436" s="22">
        <f t="shared" si="83"/>
        <v>419.33586206896553</v>
      </c>
      <c r="N436" s="22">
        <f t="shared" si="83"/>
        <v>55.187931034482752</v>
      </c>
      <c r="O436" s="22">
        <f t="shared" si="83"/>
        <v>7.4229310344827582</v>
      </c>
      <c r="P436" s="195"/>
    </row>
    <row r="437" spans="1:20" ht="31.5" x14ac:dyDescent="0.25">
      <c r="A437" s="7"/>
      <c r="B437" s="16" t="s">
        <v>168</v>
      </c>
      <c r="C437" s="59"/>
      <c r="D437" s="24"/>
      <c r="E437" s="118"/>
      <c r="F437" s="24"/>
      <c r="G437" s="118"/>
      <c r="H437" s="117"/>
      <c r="I437" s="24"/>
      <c r="J437" s="117"/>
      <c r="K437" s="24"/>
      <c r="L437" s="117"/>
      <c r="M437" s="24"/>
      <c r="N437" s="24"/>
      <c r="O437" s="117"/>
      <c r="P437" s="194"/>
    </row>
    <row r="438" spans="1:20" ht="16.5" thickBot="1" x14ac:dyDescent="0.3">
      <c r="A438" s="76" t="s">
        <v>34</v>
      </c>
      <c r="B438" s="9"/>
      <c r="C438" s="19">
        <v>180</v>
      </c>
      <c r="D438" s="11">
        <v>0.9</v>
      </c>
      <c r="E438" s="20">
        <v>0</v>
      </c>
      <c r="F438" s="11">
        <v>18.18</v>
      </c>
      <c r="G438" s="46">
        <v>76.319999999999993</v>
      </c>
      <c r="H438" s="47">
        <v>1.9799999999999998E-2</v>
      </c>
      <c r="I438" s="19">
        <v>3.5999999999999996</v>
      </c>
      <c r="J438" s="47">
        <v>0</v>
      </c>
      <c r="K438" s="19">
        <v>0.18000000000000002</v>
      </c>
      <c r="L438" s="47">
        <v>12.6</v>
      </c>
      <c r="M438" s="19">
        <v>12.6</v>
      </c>
      <c r="N438" s="19">
        <v>7.2</v>
      </c>
      <c r="O438" s="47">
        <v>2.52</v>
      </c>
      <c r="P438" s="176" t="s">
        <v>197</v>
      </c>
      <c r="Q438" s="109"/>
      <c r="R438" s="105"/>
    </row>
    <row r="439" spans="1:20" ht="16.5" thickBot="1" x14ac:dyDescent="0.3">
      <c r="A439" s="119" t="s">
        <v>167</v>
      </c>
      <c r="B439" s="98"/>
      <c r="C439" s="21">
        <v>180</v>
      </c>
      <c r="D439" s="22">
        <f t="shared" ref="D439:O439" si="84">SUM(D438:D438)</f>
        <v>0.9</v>
      </c>
      <c r="E439" s="40">
        <f t="shared" si="84"/>
        <v>0</v>
      </c>
      <c r="F439" s="40">
        <f t="shared" si="84"/>
        <v>18.18</v>
      </c>
      <c r="G439" s="36">
        <f t="shared" si="84"/>
        <v>76.319999999999993</v>
      </c>
      <c r="H439" s="22">
        <f t="shared" si="84"/>
        <v>1.9799999999999998E-2</v>
      </c>
      <c r="I439" s="36">
        <f t="shared" si="84"/>
        <v>3.5999999999999996</v>
      </c>
      <c r="J439" s="22">
        <f t="shared" si="84"/>
        <v>0</v>
      </c>
      <c r="K439" s="36">
        <f t="shared" si="84"/>
        <v>0.18000000000000002</v>
      </c>
      <c r="L439" s="22">
        <f t="shared" si="84"/>
        <v>12.6</v>
      </c>
      <c r="M439" s="36">
        <f t="shared" si="84"/>
        <v>12.6</v>
      </c>
      <c r="N439" s="22">
        <f t="shared" si="84"/>
        <v>7.2</v>
      </c>
      <c r="O439" s="36">
        <f t="shared" si="84"/>
        <v>2.52</v>
      </c>
      <c r="P439" s="195"/>
    </row>
    <row r="440" spans="1:20" ht="23.25" customHeight="1" thickBot="1" x14ac:dyDescent="0.3">
      <c r="A440" s="249" t="s">
        <v>367</v>
      </c>
      <c r="B440" s="250"/>
      <c r="C440" s="107">
        <f>C436+C439</f>
        <v>735</v>
      </c>
      <c r="D440" s="85">
        <f>D436+D439</f>
        <v>23.97</v>
      </c>
      <c r="E440" s="85">
        <f t="shared" ref="E440:O440" si="85">E436+E439</f>
        <v>24.89</v>
      </c>
      <c r="F440" s="85">
        <f>F436+F439</f>
        <v>93.789999999999992</v>
      </c>
      <c r="G440" s="22">
        <f>G436+G439</f>
        <v>658.7199999999998</v>
      </c>
      <c r="H440" s="22">
        <f t="shared" si="85"/>
        <v>0.24774827586206893</v>
      </c>
      <c r="I440" s="22">
        <f t="shared" si="85"/>
        <v>16.633620689655167</v>
      </c>
      <c r="J440" s="22">
        <f t="shared" si="85"/>
        <v>404.06896551724139</v>
      </c>
      <c r="K440" s="22">
        <f t="shared" si="85"/>
        <v>2.36</v>
      </c>
      <c r="L440" s="22">
        <f t="shared" si="85"/>
        <v>361.7012068965517</v>
      </c>
      <c r="M440" s="22">
        <f t="shared" si="85"/>
        <v>431.93586206896555</v>
      </c>
      <c r="N440" s="22">
        <f t="shared" si="85"/>
        <v>62.387931034482754</v>
      </c>
      <c r="O440" s="22">
        <f t="shared" si="85"/>
        <v>9.9429310344827577</v>
      </c>
      <c r="P440" s="195"/>
      <c r="Q440" s="108">
        <f>G440/2350</f>
        <v>0.28030638297872335</v>
      </c>
      <c r="R440" s="131" t="s">
        <v>319</v>
      </c>
    </row>
    <row r="441" spans="1:20" x14ac:dyDescent="0.25">
      <c r="A441" s="7"/>
      <c r="B441" s="16" t="s">
        <v>12</v>
      </c>
      <c r="C441" s="59"/>
      <c r="D441" s="117"/>
      <c r="E441" s="24"/>
      <c r="F441" s="118"/>
      <c r="G441" s="33"/>
      <c r="H441" s="11"/>
      <c r="I441" s="20"/>
      <c r="J441" s="11"/>
      <c r="K441" s="20"/>
      <c r="L441" s="11"/>
      <c r="M441" s="20"/>
      <c r="N441" s="20"/>
      <c r="O441" s="11"/>
      <c r="P441" s="205"/>
    </row>
    <row r="442" spans="1:20" ht="31.5" x14ac:dyDescent="0.25">
      <c r="A442" s="18" t="s">
        <v>144</v>
      </c>
      <c r="B442" s="73"/>
      <c r="C442" s="43" t="s">
        <v>238</v>
      </c>
      <c r="D442" s="11">
        <v>6.5519999999999996</v>
      </c>
      <c r="E442" s="20">
        <v>7.032</v>
      </c>
      <c r="F442" s="11">
        <v>16.260000000000002</v>
      </c>
      <c r="G442" s="20">
        <v>160.09800000000001</v>
      </c>
      <c r="H442" s="11">
        <v>0.27</v>
      </c>
      <c r="I442" s="20">
        <v>0.63</v>
      </c>
      <c r="J442" s="11">
        <v>0</v>
      </c>
      <c r="K442" s="20">
        <v>2.0819999999999999</v>
      </c>
      <c r="L442" s="11">
        <v>68.849999999999994</v>
      </c>
      <c r="M442" s="20">
        <v>204.79199999999997</v>
      </c>
      <c r="N442" s="20">
        <v>72.11999999999999</v>
      </c>
      <c r="O442" s="11">
        <v>2.9579999999999993</v>
      </c>
      <c r="P442" s="205" t="s">
        <v>300</v>
      </c>
    </row>
    <row r="443" spans="1:20" ht="31.5" x14ac:dyDescent="0.25">
      <c r="A443" s="18" t="s">
        <v>355</v>
      </c>
      <c r="B443" s="73"/>
      <c r="C443" s="43" t="s">
        <v>235</v>
      </c>
      <c r="D443" s="166">
        <v>4.2140000000000004</v>
      </c>
      <c r="E443" s="167">
        <v>4.1180000000000003</v>
      </c>
      <c r="F443" s="166">
        <v>13.530000000000003</v>
      </c>
      <c r="G443" s="167">
        <v>117.4</v>
      </c>
      <c r="H443" s="166">
        <v>0.11000000000000001</v>
      </c>
      <c r="I443" s="167">
        <v>9.8360000000000021</v>
      </c>
      <c r="J443" s="166">
        <v>5.82</v>
      </c>
      <c r="K443" s="167">
        <v>1.1120000000000001</v>
      </c>
      <c r="L443" s="166">
        <v>29.72</v>
      </c>
      <c r="M443" s="167">
        <v>78.58</v>
      </c>
      <c r="N443" s="167">
        <v>27.148</v>
      </c>
      <c r="O443" s="166">
        <v>1.1479999999999999</v>
      </c>
      <c r="P443" s="206" t="s">
        <v>240</v>
      </c>
    </row>
    <row r="444" spans="1:20" ht="31.5" x14ac:dyDescent="0.25">
      <c r="A444" s="18" t="s">
        <v>141</v>
      </c>
      <c r="B444" s="9"/>
      <c r="C444" s="43" t="s">
        <v>268</v>
      </c>
      <c r="D444" s="11">
        <v>8.2799999999999994</v>
      </c>
      <c r="E444" s="20">
        <v>3.4099999999999997</v>
      </c>
      <c r="F444" s="11">
        <v>27</v>
      </c>
      <c r="G444" s="20">
        <v>198.9</v>
      </c>
      <c r="H444" s="11">
        <v>0.04</v>
      </c>
      <c r="I444" s="20">
        <v>7.0000000000000007E-2</v>
      </c>
      <c r="J444" s="11">
        <v>43</v>
      </c>
      <c r="K444" s="20">
        <v>0.36999999999999994</v>
      </c>
      <c r="L444" s="11">
        <v>142.9</v>
      </c>
      <c r="M444" s="20">
        <v>217.29999999999998</v>
      </c>
      <c r="N444" s="20">
        <v>27.499999999999996</v>
      </c>
      <c r="O444" s="11">
        <v>22.069999999999997</v>
      </c>
      <c r="P444" s="176" t="s">
        <v>302</v>
      </c>
    </row>
    <row r="445" spans="1:20" x14ac:dyDescent="0.25">
      <c r="A445" s="18" t="s">
        <v>142</v>
      </c>
      <c r="B445" s="9"/>
      <c r="C445" s="43" t="s">
        <v>232</v>
      </c>
      <c r="D445" s="11">
        <v>3.1139999999999999</v>
      </c>
      <c r="E445" s="20">
        <v>13.247999999999999</v>
      </c>
      <c r="F445" s="11">
        <v>15.353999999999996</v>
      </c>
      <c r="G445" s="20">
        <v>179</v>
      </c>
      <c r="H445" s="11">
        <v>0.10799999999999997</v>
      </c>
      <c r="I445" s="20">
        <v>22.517999999999994</v>
      </c>
      <c r="J445" s="11">
        <v>46.79999999999999</v>
      </c>
      <c r="K445" s="20">
        <v>3.5279999999999987</v>
      </c>
      <c r="L445" s="11">
        <v>64.72799999999998</v>
      </c>
      <c r="M445" s="20">
        <v>78.3</v>
      </c>
      <c r="N445" s="20">
        <v>29.268000000000004</v>
      </c>
      <c r="O445" s="11">
        <v>1.0620000000000001</v>
      </c>
      <c r="P445" s="176" t="s">
        <v>303</v>
      </c>
    </row>
    <row r="446" spans="1:20" x14ac:dyDescent="0.25">
      <c r="A446" s="18" t="s">
        <v>391</v>
      </c>
      <c r="B446" s="9"/>
      <c r="C446" s="43">
        <v>200</v>
      </c>
      <c r="D446" s="11">
        <v>0.66200000000000003</v>
      </c>
      <c r="E446" s="20">
        <v>0.09</v>
      </c>
      <c r="F446" s="11">
        <v>22.033999999999992</v>
      </c>
      <c r="G446" s="20">
        <v>92.799999999999983</v>
      </c>
      <c r="H446" s="11">
        <v>1.5999999999999997E-2</v>
      </c>
      <c r="I446" s="20">
        <v>0.72599999999999976</v>
      </c>
      <c r="J446" s="11">
        <v>0</v>
      </c>
      <c r="K446" s="20">
        <v>0.50800000000000001</v>
      </c>
      <c r="L446" s="11">
        <v>32.18</v>
      </c>
      <c r="M446" s="20">
        <v>23.439999999999998</v>
      </c>
      <c r="N446" s="20">
        <v>17.459999999999997</v>
      </c>
      <c r="O446" s="11">
        <v>0.66799999999999993</v>
      </c>
      <c r="P446" s="176" t="s">
        <v>212</v>
      </c>
      <c r="T446" s="105"/>
    </row>
    <row r="447" spans="1:20" x14ac:dyDescent="0.25">
      <c r="A447" s="121" t="s">
        <v>13</v>
      </c>
      <c r="B447" s="9"/>
      <c r="C447" s="19">
        <v>50</v>
      </c>
      <c r="D447" s="11">
        <v>3.3</v>
      </c>
      <c r="E447" s="20">
        <v>0.6</v>
      </c>
      <c r="F447" s="11">
        <v>19.8</v>
      </c>
      <c r="G447" s="20">
        <v>99</v>
      </c>
      <c r="H447" s="11">
        <v>8.5000000000000006E-2</v>
      </c>
      <c r="I447" s="20">
        <v>0</v>
      </c>
      <c r="J447" s="11">
        <v>0</v>
      </c>
      <c r="K447" s="20">
        <v>0.7</v>
      </c>
      <c r="L447" s="11">
        <v>14.5</v>
      </c>
      <c r="M447" s="20">
        <v>75</v>
      </c>
      <c r="N447" s="20">
        <v>23.5</v>
      </c>
      <c r="O447" s="11">
        <v>1.95</v>
      </c>
      <c r="P447" s="176" t="s">
        <v>198</v>
      </c>
      <c r="T447" s="105"/>
    </row>
    <row r="448" spans="1:20" ht="16.5" thickBot="1" x14ac:dyDescent="0.3">
      <c r="A448" s="18" t="s">
        <v>35</v>
      </c>
      <c r="B448" s="9"/>
      <c r="C448" s="19">
        <v>40</v>
      </c>
      <c r="D448" s="20">
        <v>3.04</v>
      </c>
      <c r="E448" s="162">
        <v>0.32000000000000006</v>
      </c>
      <c r="F448" s="11">
        <v>19.680000000000003</v>
      </c>
      <c r="G448" s="35">
        <v>94</v>
      </c>
      <c r="H448" s="19">
        <v>4.4000000000000004E-2</v>
      </c>
      <c r="I448" s="63">
        <v>0</v>
      </c>
      <c r="J448" s="19">
        <v>0</v>
      </c>
      <c r="K448" s="19">
        <v>0.44000000000000006</v>
      </c>
      <c r="L448" s="19">
        <v>8</v>
      </c>
      <c r="M448" s="19">
        <v>26</v>
      </c>
      <c r="N448" s="19">
        <v>5.6000000000000005</v>
      </c>
      <c r="O448" s="47">
        <v>0.44000000000000006</v>
      </c>
      <c r="P448" s="187" t="s">
        <v>188</v>
      </c>
    </row>
    <row r="449" spans="1:18" ht="26.25" thickBot="1" x14ac:dyDescent="0.3">
      <c r="A449" s="119" t="s">
        <v>167</v>
      </c>
      <c r="B449" s="98"/>
      <c r="C449" s="21">
        <v>860</v>
      </c>
      <c r="D449" s="22">
        <f>SUM(D442:D448)</f>
        <v>29.161999999999999</v>
      </c>
      <c r="E449" s="22">
        <f t="shared" ref="E449:O449" si="86">SUM(E442:E448)</f>
        <v>28.818000000000001</v>
      </c>
      <c r="F449" s="22">
        <f t="shared" si="86"/>
        <v>133.65799999999999</v>
      </c>
      <c r="G449" s="22">
        <f t="shared" si="86"/>
        <v>941.19799999999998</v>
      </c>
      <c r="H449" s="22">
        <f t="shared" si="86"/>
        <v>0.67299999999999993</v>
      </c>
      <c r="I449" s="22">
        <f t="shared" si="86"/>
        <v>33.779999999999994</v>
      </c>
      <c r="J449" s="22">
        <f t="shared" si="86"/>
        <v>95.61999999999999</v>
      </c>
      <c r="K449" s="22">
        <f t="shared" si="86"/>
        <v>8.7399999999999984</v>
      </c>
      <c r="L449" s="22">
        <f t="shared" si="86"/>
        <v>360.87799999999999</v>
      </c>
      <c r="M449" s="22">
        <f t="shared" si="86"/>
        <v>703.41199999999981</v>
      </c>
      <c r="N449" s="22">
        <f t="shared" si="86"/>
        <v>202.596</v>
      </c>
      <c r="O449" s="22">
        <f t="shared" si="86"/>
        <v>30.295999999999996</v>
      </c>
      <c r="P449" s="195"/>
      <c r="Q449" s="108">
        <f>G449/2350</f>
        <v>0.40050978723404257</v>
      </c>
      <c r="R449" s="134" t="s">
        <v>320</v>
      </c>
    </row>
    <row r="450" spans="1:18" ht="24.75" thickBot="1" x14ac:dyDescent="0.3">
      <c r="A450" s="119" t="s">
        <v>169</v>
      </c>
      <c r="B450" s="100"/>
      <c r="C450" s="83">
        <f>C436+C439+C449</f>
        <v>1595</v>
      </c>
      <c r="D450" s="22">
        <f t="shared" ref="D450:O450" si="87">D436+D439+D449</f>
        <v>53.131999999999998</v>
      </c>
      <c r="E450" s="22">
        <f t="shared" si="87"/>
        <v>53.707999999999998</v>
      </c>
      <c r="F450" s="22">
        <f t="shared" si="87"/>
        <v>227.44799999999998</v>
      </c>
      <c r="G450" s="22">
        <f t="shared" si="87"/>
        <v>1599.9179999999997</v>
      </c>
      <c r="H450" s="22">
        <f t="shared" si="87"/>
        <v>0.92074827586206887</v>
      </c>
      <c r="I450" s="22">
        <f t="shared" si="87"/>
        <v>50.413620689655161</v>
      </c>
      <c r="J450" s="22">
        <f t="shared" si="87"/>
        <v>499.6889655172414</v>
      </c>
      <c r="K450" s="22">
        <f t="shared" si="87"/>
        <v>11.099999999999998</v>
      </c>
      <c r="L450" s="22">
        <f t="shared" si="87"/>
        <v>722.57920689655168</v>
      </c>
      <c r="M450" s="22">
        <f t="shared" si="87"/>
        <v>1135.3478620689652</v>
      </c>
      <c r="N450" s="22">
        <f t="shared" si="87"/>
        <v>264.98393103448274</v>
      </c>
      <c r="O450" s="22">
        <f t="shared" si="87"/>
        <v>40.238931034482754</v>
      </c>
      <c r="P450" s="219"/>
      <c r="Q450" s="108">
        <f>G450/2350</f>
        <v>0.68081617021276586</v>
      </c>
      <c r="R450" s="131" t="s">
        <v>321</v>
      </c>
    </row>
    <row r="451" spans="1:18" x14ac:dyDescent="0.25">
      <c r="A451" s="38"/>
      <c r="B451" s="49"/>
      <c r="C451" s="90"/>
      <c r="D451" s="90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84"/>
      <c r="P451" s="217"/>
    </row>
    <row r="452" spans="1:18" ht="16.5" thickBot="1" x14ac:dyDescent="0.3">
      <c r="A452" s="75" t="s">
        <v>64</v>
      </c>
      <c r="B452" s="80"/>
      <c r="C452" s="80"/>
      <c r="N452" s="128"/>
      <c r="O452" s="128"/>
      <c r="P452" s="220"/>
    </row>
    <row r="453" spans="1:18" ht="15.75" customHeight="1" x14ac:dyDescent="0.25">
      <c r="A453" s="7" t="s">
        <v>148</v>
      </c>
      <c r="B453" s="82"/>
      <c r="C453" s="41" t="s">
        <v>149</v>
      </c>
      <c r="D453" s="251" t="s">
        <v>150</v>
      </c>
      <c r="E453" s="252"/>
      <c r="F453" s="253"/>
      <c r="G453" s="24" t="s">
        <v>151</v>
      </c>
      <c r="H453" s="264" t="s">
        <v>152</v>
      </c>
      <c r="I453" s="261" t="s">
        <v>153</v>
      </c>
      <c r="J453" s="267" t="s">
        <v>154</v>
      </c>
      <c r="K453" s="261" t="s">
        <v>155</v>
      </c>
      <c r="L453" s="267" t="s">
        <v>156</v>
      </c>
      <c r="M453" s="261" t="s">
        <v>157</v>
      </c>
      <c r="N453" s="261" t="s">
        <v>158</v>
      </c>
      <c r="O453" s="258" t="s">
        <v>159</v>
      </c>
      <c r="P453" s="194" t="s">
        <v>170</v>
      </c>
    </row>
    <row r="454" spans="1:18" ht="16.5" thickBot="1" x14ac:dyDescent="0.3">
      <c r="A454" s="18" t="s">
        <v>160</v>
      </c>
      <c r="B454" s="9"/>
      <c r="C454" s="42" t="s">
        <v>161</v>
      </c>
      <c r="D454" s="254"/>
      <c r="E454" s="255"/>
      <c r="F454" s="256"/>
      <c r="G454" s="20" t="s">
        <v>173</v>
      </c>
      <c r="H454" s="265"/>
      <c r="I454" s="262"/>
      <c r="J454" s="268"/>
      <c r="K454" s="262"/>
      <c r="L454" s="268"/>
      <c r="M454" s="262"/>
      <c r="N454" s="262"/>
      <c r="O454" s="259"/>
      <c r="P454" s="176" t="s">
        <v>171</v>
      </c>
    </row>
    <row r="455" spans="1:18" ht="16.5" thickBot="1" x14ac:dyDescent="0.3">
      <c r="A455" s="13"/>
      <c r="B455" s="93"/>
      <c r="C455" s="57"/>
      <c r="D455" s="14" t="s">
        <v>162</v>
      </c>
      <c r="E455" s="14" t="s">
        <v>163</v>
      </c>
      <c r="F455" s="52" t="s">
        <v>164</v>
      </c>
      <c r="G455" s="14" t="s">
        <v>165</v>
      </c>
      <c r="H455" s="266"/>
      <c r="I455" s="263"/>
      <c r="J455" s="269"/>
      <c r="K455" s="263"/>
      <c r="L455" s="269"/>
      <c r="M455" s="263"/>
      <c r="N455" s="263"/>
      <c r="O455" s="260"/>
      <c r="P455" s="187"/>
    </row>
    <row r="456" spans="1:18" x14ac:dyDescent="0.25">
      <c r="A456" s="18"/>
      <c r="B456" s="49" t="s">
        <v>5</v>
      </c>
      <c r="C456" s="41"/>
      <c r="D456" s="11"/>
      <c r="E456" s="24"/>
      <c r="F456" s="11"/>
      <c r="G456" s="24"/>
      <c r="H456" s="117"/>
      <c r="I456" s="24"/>
      <c r="J456" s="11"/>
      <c r="K456" s="24"/>
      <c r="L456" s="11"/>
      <c r="M456" s="24"/>
      <c r="N456" s="118"/>
      <c r="O456" s="11"/>
      <c r="P456" s="176"/>
    </row>
    <row r="457" spans="1:18" x14ac:dyDescent="0.25">
      <c r="A457" s="18" t="s">
        <v>91</v>
      </c>
      <c r="B457" s="49"/>
      <c r="C457" s="42" t="s">
        <v>92</v>
      </c>
      <c r="D457" s="11">
        <v>2.33</v>
      </c>
      <c r="E457" s="20">
        <v>8.1199999999999992</v>
      </c>
      <c r="F457" s="11">
        <v>15.549999999999997</v>
      </c>
      <c r="G457" s="20">
        <v>144.59999999999997</v>
      </c>
      <c r="H457" s="11">
        <v>3.2999999999999988E-2</v>
      </c>
      <c r="I457" s="20">
        <v>0</v>
      </c>
      <c r="J457" s="11">
        <v>40</v>
      </c>
      <c r="K457" s="20">
        <v>0.62</v>
      </c>
      <c r="L457" s="11">
        <v>8.1</v>
      </c>
      <c r="M457" s="20">
        <v>22.5</v>
      </c>
      <c r="N457" s="33">
        <v>3.9</v>
      </c>
      <c r="O457" s="11">
        <v>0.38</v>
      </c>
      <c r="P457" s="176" t="s">
        <v>186</v>
      </c>
    </row>
    <row r="458" spans="1:18" ht="31.5" x14ac:dyDescent="0.25">
      <c r="A458" s="18" t="s">
        <v>360</v>
      </c>
      <c r="B458" s="49"/>
      <c r="C458" s="42" t="s">
        <v>227</v>
      </c>
      <c r="D458" s="11">
        <v>4.43</v>
      </c>
      <c r="E458" s="20">
        <v>2.54</v>
      </c>
      <c r="F458" s="11">
        <v>28.07</v>
      </c>
      <c r="G458" s="20">
        <v>188.2</v>
      </c>
      <c r="H458" s="11">
        <v>9.0000000000000024E-2</v>
      </c>
      <c r="I458" s="20">
        <v>0.8640000000000001</v>
      </c>
      <c r="J458" s="11">
        <v>29.32</v>
      </c>
      <c r="K458" s="20">
        <v>0.107</v>
      </c>
      <c r="L458" s="11">
        <v>118.842</v>
      </c>
      <c r="M458" s="20">
        <v>139.548</v>
      </c>
      <c r="N458" s="33">
        <v>33.498000000000005</v>
      </c>
      <c r="O458" s="11">
        <v>0.71900000000000019</v>
      </c>
      <c r="P458" s="176" t="s">
        <v>228</v>
      </c>
    </row>
    <row r="459" spans="1:18" x14ac:dyDescent="0.25">
      <c r="A459" s="18" t="s">
        <v>21</v>
      </c>
      <c r="B459" s="49"/>
      <c r="C459" s="42">
        <v>200</v>
      </c>
      <c r="D459" s="11">
        <v>4.0780000000000003</v>
      </c>
      <c r="E459" s="20">
        <v>3.81</v>
      </c>
      <c r="F459" s="11">
        <v>7.597999999999999</v>
      </c>
      <c r="G459" s="20">
        <v>78.599999999999994</v>
      </c>
      <c r="H459" s="11">
        <v>5.5999999999999994E-2</v>
      </c>
      <c r="I459" s="20">
        <v>1.5879999999999999</v>
      </c>
      <c r="J459" s="11">
        <v>24.4</v>
      </c>
      <c r="K459" s="20">
        <v>0</v>
      </c>
      <c r="L459" s="11">
        <v>151.91999999999999</v>
      </c>
      <c r="M459" s="20">
        <v>124.55999999999999</v>
      </c>
      <c r="N459" s="33">
        <v>21.34</v>
      </c>
      <c r="O459" s="11">
        <v>0.44799999999999995</v>
      </c>
      <c r="P459" s="176" t="s">
        <v>202</v>
      </c>
    </row>
    <row r="460" spans="1:18" ht="20.25" customHeight="1" x14ac:dyDescent="0.25">
      <c r="A460" s="18" t="s">
        <v>70</v>
      </c>
      <c r="B460" s="9"/>
      <c r="C460" s="19">
        <v>120</v>
      </c>
      <c r="D460" s="12">
        <v>0.48</v>
      </c>
      <c r="E460" s="20">
        <v>0.48</v>
      </c>
      <c r="F460" s="11">
        <v>11.759999999999998</v>
      </c>
      <c r="G460" s="20">
        <v>56.399999999999984</v>
      </c>
      <c r="H460" s="11">
        <v>3.599999999999999E-2</v>
      </c>
      <c r="I460" s="20">
        <v>11.999999999999996</v>
      </c>
      <c r="J460" s="11">
        <v>0</v>
      </c>
      <c r="K460" s="20">
        <v>0.24</v>
      </c>
      <c r="L460" s="11">
        <v>19.2</v>
      </c>
      <c r="M460" s="20">
        <v>13.2</v>
      </c>
      <c r="N460" s="11">
        <v>10.799999999999999</v>
      </c>
      <c r="O460" s="20">
        <v>2.6399999999999997</v>
      </c>
      <c r="P460" s="191" t="s">
        <v>189</v>
      </c>
    </row>
    <row r="461" spans="1:18" ht="16.5" thickBot="1" x14ac:dyDescent="0.3">
      <c r="A461" s="18" t="s">
        <v>37</v>
      </c>
      <c r="B461" s="9"/>
      <c r="C461" s="42">
        <v>30</v>
      </c>
      <c r="D461" s="12">
        <v>2.25</v>
      </c>
      <c r="E461" s="20">
        <v>0.87</v>
      </c>
      <c r="F461" s="33">
        <v>15.419999999999998</v>
      </c>
      <c r="G461" s="12">
        <v>78.599999999999994</v>
      </c>
      <c r="H461" s="12">
        <v>3.3000000000000002E-2</v>
      </c>
      <c r="I461" s="20">
        <v>0</v>
      </c>
      <c r="J461" s="11">
        <v>0</v>
      </c>
      <c r="K461" s="20">
        <v>0.51</v>
      </c>
      <c r="L461" s="11">
        <v>5.7</v>
      </c>
      <c r="M461" s="20">
        <v>19.5</v>
      </c>
      <c r="N461" s="20">
        <v>3.9</v>
      </c>
      <c r="O461" s="11">
        <v>0.36</v>
      </c>
      <c r="P461" s="176" t="s">
        <v>188</v>
      </c>
    </row>
    <row r="462" spans="1:18" ht="16.5" thickBot="1" x14ac:dyDescent="0.3">
      <c r="A462" s="119" t="s">
        <v>167</v>
      </c>
      <c r="B462" s="98"/>
      <c r="C462" s="58">
        <v>574</v>
      </c>
      <c r="D462" s="22">
        <f>SUM(D457:D461)</f>
        <v>13.568000000000001</v>
      </c>
      <c r="E462" s="22">
        <f t="shared" ref="E462:O462" si="88">SUM(E457:E461)</f>
        <v>15.82</v>
      </c>
      <c r="F462" s="22">
        <f t="shared" si="88"/>
        <v>78.397999999999996</v>
      </c>
      <c r="G462" s="22">
        <f t="shared" si="88"/>
        <v>546.4</v>
      </c>
      <c r="H462" s="22">
        <f t="shared" si="88"/>
        <v>0.24799999999999997</v>
      </c>
      <c r="I462" s="22">
        <f t="shared" si="88"/>
        <v>14.451999999999996</v>
      </c>
      <c r="J462" s="22">
        <f t="shared" si="88"/>
        <v>93.72</v>
      </c>
      <c r="K462" s="22">
        <f t="shared" si="88"/>
        <v>1.4769999999999999</v>
      </c>
      <c r="L462" s="22">
        <f t="shared" si="88"/>
        <v>303.76199999999994</v>
      </c>
      <c r="M462" s="22">
        <f t="shared" si="88"/>
        <v>319.30799999999999</v>
      </c>
      <c r="N462" s="22">
        <f t="shared" si="88"/>
        <v>73.438000000000002</v>
      </c>
      <c r="O462" s="22">
        <f t="shared" si="88"/>
        <v>4.5469999999999997</v>
      </c>
      <c r="P462" s="195"/>
    </row>
    <row r="463" spans="1:18" ht="31.5" x14ac:dyDescent="0.25">
      <c r="A463" s="7"/>
      <c r="B463" s="16" t="s">
        <v>168</v>
      </c>
      <c r="C463" s="59"/>
      <c r="D463" s="117"/>
      <c r="E463" s="24"/>
      <c r="F463" s="117"/>
      <c r="G463" s="24"/>
      <c r="H463" s="117"/>
      <c r="I463" s="24"/>
      <c r="J463" s="117"/>
      <c r="K463" s="24"/>
      <c r="L463" s="117"/>
      <c r="M463" s="24"/>
      <c r="N463" s="118"/>
      <c r="O463" s="117"/>
      <c r="P463" s="194"/>
    </row>
    <row r="464" spans="1:18" x14ac:dyDescent="0.25">
      <c r="A464" s="18" t="s">
        <v>84</v>
      </c>
      <c r="B464" s="49"/>
      <c r="C464" s="43" t="s">
        <v>205</v>
      </c>
      <c r="D464" s="11">
        <v>0.75</v>
      </c>
      <c r="E464" s="20">
        <v>6.1</v>
      </c>
      <c r="F464" s="11">
        <v>12.5</v>
      </c>
      <c r="G464" s="20">
        <v>108.5</v>
      </c>
      <c r="H464" s="11">
        <v>0.01</v>
      </c>
      <c r="I464" s="20">
        <v>0</v>
      </c>
      <c r="J464" s="11">
        <v>1</v>
      </c>
      <c r="K464" s="20">
        <v>0.95</v>
      </c>
      <c r="L464" s="11">
        <v>1.5</v>
      </c>
      <c r="M464" s="20">
        <v>8.5</v>
      </c>
      <c r="N464" s="33">
        <v>1</v>
      </c>
      <c r="O464" s="11">
        <v>0.85499999999999998</v>
      </c>
      <c r="P464" s="176"/>
    </row>
    <row r="465" spans="1:18" ht="16.5" thickBot="1" x14ac:dyDescent="0.3">
      <c r="A465" s="18" t="s">
        <v>82</v>
      </c>
      <c r="B465" s="9"/>
      <c r="C465" s="42">
        <v>180</v>
      </c>
      <c r="D465" s="20">
        <v>5.22</v>
      </c>
      <c r="E465" s="33">
        <v>4.5</v>
      </c>
      <c r="F465" s="33">
        <v>7.2</v>
      </c>
      <c r="G465" s="33">
        <v>90</v>
      </c>
      <c r="H465" s="11">
        <v>7.2000000000000008E-2</v>
      </c>
      <c r="I465" s="20">
        <v>1.26</v>
      </c>
      <c r="J465" s="11">
        <v>36</v>
      </c>
      <c r="K465" s="20">
        <v>0</v>
      </c>
      <c r="L465" s="11">
        <v>216</v>
      </c>
      <c r="M465" s="20">
        <v>162</v>
      </c>
      <c r="N465" s="33">
        <v>25.2</v>
      </c>
      <c r="O465" s="11">
        <v>0.18</v>
      </c>
      <c r="P465" s="188" t="s">
        <v>206</v>
      </c>
    </row>
    <row r="466" spans="1:18" ht="16.5" thickBot="1" x14ac:dyDescent="0.3">
      <c r="A466" s="119" t="s">
        <v>167</v>
      </c>
      <c r="B466" s="98"/>
      <c r="C466" s="21">
        <v>200</v>
      </c>
      <c r="D466" s="22">
        <f>SUM(D464:D465)</f>
        <v>5.97</v>
      </c>
      <c r="E466" s="40">
        <f t="shared" ref="E466:O466" si="89">SUM(E464:E465)</f>
        <v>10.6</v>
      </c>
      <c r="F466" s="40">
        <f t="shared" si="89"/>
        <v>19.7</v>
      </c>
      <c r="G466" s="36">
        <f t="shared" si="89"/>
        <v>198.5</v>
      </c>
      <c r="H466" s="22">
        <f t="shared" si="89"/>
        <v>8.2000000000000003E-2</v>
      </c>
      <c r="I466" s="36">
        <f t="shared" si="89"/>
        <v>1.26</v>
      </c>
      <c r="J466" s="22">
        <f t="shared" si="89"/>
        <v>37</v>
      </c>
      <c r="K466" s="36">
        <f t="shared" si="89"/>
        <v>0.95</v>
      </c>
      <c r="L466" s="22">
        <f t="shared" si="89"/>
        <v>217.5</v>
      </c>
      <c r="M466" s="36">
        <f t="shared" si="89"/>
        <v>170.5</v>
      </c>
      <c r="N466" s="22">
        <f t="shared" si="89"/>
        <v>26.2</v>
      </c>
      <c r="O466" s="36">
        <f t="shared" si="89"/>
        <v>1.0349999999999999</v>
      </c>
      <c r="P466" s="195"/>
    </row>
    <row r="467" spans="1:18" ht="24.75" thickBot="1" x14ac:dyDescent="0.3">
      <c r="A467" s="249" t="s">
        <v>367</v>
      </c>
      <c r="B467" s="250"/>
      <c r="C467" s="83">
        <f>C462+C466</f>
        <v>774</v>
      </c>
      <c r="D467" s="22">
        <f>D462+D466</f>
        <v>19.538</v>
      </c>
      <c r="E467" s="22">
        <f t="shared" ref="E467:O467" si="90">E462+E466</f>
        <v>26.42</v>
      </c>
      <c r="F467" s="22">
        <f t="shared" si="90"/>
        <v>98.097999999999999</v>
      </c>
      <c r="G467" s="22">
        <f t="shared" si="90"/>
        <v>744.9</v>
      </c>
      <c r="H467" s="22">
        <f t="shared" si="90"/>
        <v>0.32999999999999996</v>
      </c>
      <c r="I467" s="22">
        <f t="shared" si="90"/>
        <v>15.711999999999996</v>
      </c>
      <c r="J467" s="22">
        <f t="shared" si="90"/>
        <v>130.72</v>
      </c>
      <c r="K467" s="22">
        <f t="shared" si="90"/>
        <v>2.4269999999999996</v>
      </c>
      <c r="L467" s="22">
        <f t="shared" si="90"/>
        <v>521.26199999999994</v>
      </c>
      <c r="M467" s="22">
        <f t="shared" si="90"/>
        <v>489.80799999999999</v>
      </c>
      <c r="N467" s="22">
        <f t="shared" si="90"/>
        <v>99.638000000000005</v>
      </c>
      <c r="O467" s="22">
        <f t="shared" si="90"/>
        <v>5.5819999999999999</v>
      </c>
      <c r="P467" s="195"/>
      <c r="Q467" s="108">
        <f>G467/2350</f>
        <v>0.31697872340425531</v>
      </c>
      <c r="R467" s="131" t="s">
        <v>319</v>
      </c>
    </row>
    <row r="468" spans="1:18" x14ac:dyDescent="0.25">
      <c r="A468" s="18"/>
      <c r="B468" s="49" t="s">
        <v>12</v>
      </c>
      <c r="C468" s="43"/>
      <c r="D468" s="11"/>
      <c r="E468" s="20"/>
      <c r="F468" s="11"/>
      <c r="G468" s="20"/>
      <c r="H468" s="11"/>
      <c r="I468" s="20"/>
      <c r="J468" s="11"/>
      <c r="K468" s="20"/>
      <c r="L468" s="11"/>
      <c r="M468" s="20"/>
      <c r="N468" s="33"/>
      <c r="O468" s="11"/>
      <c r="P468" s="205"/>
    </row>
    <row r="469" spans="1:18" x14ac:dyDescent="0.25">
      <c r="A469" s="18" t="s">
        <v>30</v>
      </c>
      <c r="B469" s="49"/>
      <c r="C469" s="43">
        <v>60</v>
      </c>
      <c r="D469" s="11">
        <v>0.66</v>
      </c>
      <c r="E469" s="20">
        <v>0.12</v>
      </c>
      <c r="F469" s="11">
        <v>2.2799999999999998</v>
      </c>
      <c r="G469" s="20">
        <v>14.4</v>
      </c>
      <c r="H469" s="11">
        <v>3.5999999999999997E-2</v>
      </c>
      <c r="I469" s="20">
        <v>14.999999999999998</v>
      </c>
      <c r="J469" s="11">
        <v>0</v>
      </c>
      <c r="K469" s="20">
        <v>0.42</v>
      </c>
      <c r="L469" s="11">
        <v>8.4</v>
      </c>
      <c r="M469" s="20">
        <v>15.6</v>
      </c>
      <c r="N469" s="33">
        <v>12</v>
      </c>
      <c r="O469" s="11">
        <v>0.54</v>
      </c>
      <c r="P469" s="205" t="s">
        <v>194</v>
      </c>
    </row>
    <row r="470" spans="1:18" ht="31.5" x14ac:dyDescent="0.25">
      <c r="A470" s="18" t="s">
        <v>356</v>
      </c>
      <c r="B470" s="49"/>
      <c r="C470" s="43" t="s">
        <v>235</v>
      </c>
      <c r="D470" s="11">
        <v>5.6363000000000003</v>
      </c>
      <c r="E470" s="20">
        <v>4.3734999999999999</v>
      </c>
      <c r="F470" s="11">
        <v>20.835300000000004</v>
      </c>
      <c r="G470" s="20">
        <v>155.42000000000002</v>
      </c>
      <c r="H470" s="11">
        <v>0.20720000000000002</v>
      </c>
      <c r="I470" s="20">
        <v>4.66</v>
      </c>
      <c r="J470" s="11">
        <v>0</v>
      </c>
      <c r="K470" s="20">
        <v>2.1448</v>
      </c>
      <c r="L470" s="11">
        <v>37.762999999999998</v>
      </c>
      <c r="M470" s="20">
        <v>84.183000000000007</v>
      </c>
      <c r="N470" s="33">
        <v>33.658000000000001</v>
      </c>
      <c r="O470" s="11">
        <v>1.9549999999999998</v>
      </c>
      <c r="P470" s="205" t="s">
        <v>306</v>
      </c>
    </row>
    <row r="471" spans="1:18" ht="18.75" customHeight="1" x14ac:dyDescent="0.25">
      <c r="A471" s="18" t="s">
        <v>140</v>
      </c>
      <c r="B471" s="49"/>
      <c r="C471" s="43" t="s">
        <v>193</v>
      </c>
      <c r="D471" s="11">
        <v>17.730833333333329</v>
      </c>
      <c r="E471" s="20">
        <v>24.393333333333334</v>
      </c>
      <c r="F471" s="11">
        <v>38.905000000000001</v>
      </c>
      <c r="G471" s="20">
        <v>405.92</v>
      </c>
      <c r="H471" s="11">
        <v>6.9166666666666654E-2</v>
      </c>
      <c r="I471" s="20">
        <v>1.7949999999999999</v>
      </c>
      <c r="J471" s="11">
        <v>0</v>
      </c>
      <c r="K471" s="20">
        <v>4</v>
      </c>
      <c r="L471" s="11">
        <v>18.136666666666667</v>
      </c>
      <c r="M471" s="20">
        <v>242.91833333333332</v>
      </c>
      <c r="N471" s="33">
        <v>51.518333333333338</v>
      </c>
      <c r="O471" s="11">
        <v>3.3916666666666666</v>
      </c>
      <c r="P471" s="205" t="s">
        <v>308</v>
      </c>
    </row>
    <row r="472" spans="1:18" ht="26.25" customHeight="1" x14ac:dyDescent="0.25">
      <c r="A472" s="18" t="s">
        <v>392</v>
      </c>
      <c r="B472" s="49"/>
      <c r="C472" s="43" t="s">
        <v>230</v>
      </c>
      <c r="D472" s="11">
        <v>0.34599999999999997</v>
      </c>
      <c r="E472" s="20">
        <v>7.5999999999999998E-2</v>
      </c>
      <c r="F472" s="11">
        <v>31.846000000000004</v>
      </c>
      <c r="G472" s="20">
        <v>130.19999999999999</v>
      </c>
      <c r="H472" s="11">
        <v>2.1999999999999999E-2</v>
      </c>
      <c r="I472" s="20">
        <v>0</v>
      </c>
      <c r="J472" s="11">
        <v>0</v>
      </c>
      <c r="K472" s="20">
        <v>7.5999999999999998E-2</v>
      </c>
      <c r="L472" s="11">
        <v>20.380000000000003</v>
      </c>
      <c r="M472" s="20">
        <v>19.36</v>
      </c>
      <c r="N472" s="33">
        <v>8.1199999999999992</v>
      </c>
      <c r="O472" s="11">
        <v>0.45599999999999996</v>
      </c>
      <c r="P472" s="205" t="s">
        <v>196</v>
      </c>
    </row>
    <row r="473" spans="1:18" x14ac:dyDescent="0.25">
      <c r="A473" s="18" t="s">
        <v>13</v>
      </c>
      <c r="B473" s="73"/>
      <c r="C473" s="19">
        <v>50</v>
      </c>
      <c r="D473" s="11">
        <v>3.3</v>
      </c>
      <c r="E473" s="20">
        <v>0.6</v>
      </c>
      <c r="F473" s="11">
        <v>19.8</v>
      </c>
      <c r="G473" s="20">
        <v>99</v>
      </c>
      <c r="H473" s="11">
        <v>8.5000000000000006E-2</v>
      </c>
      <c r="I473" s="20">
        <v>0</v>
      </c>
      <c r="J473" s="11">
        <v>0</v>
      </c>
      <c r="K473" s="20">
        <v>0.7</v>
      </c>
      <c r="L473" s="11">
        <v>14.5</v>
      </c>
      <c r="M473" s="20">
        <v>75</v>
      </c>
      <c r="N473" s="33">
        <v>23.5</v>
      </c>
      <c r="O473" s="11">
        <v>1.95</v>
      </c>
      <c r="P473" s="176" t="s">
        <v>198</v>
      </c>
    </row>
    <row r="474" spans="1:18" ht="16.5" thickBot="1" x14ac:dyDescent="0.3">
      <c r="A474" s="18" t="s">
        <v>35</v>
      </c>
      <c r="B474" s="9"/>
      <c r="C474" s="19">
        <v>40</v>
      </c>
      <c r="D474" s="20">
        <v>3.04</v>
      </c>
      <c r="E474" s="162">
        <v>0.32000000000000006</v>
      </c>
      <c r="F474" s="11">
        <v>19.680000000000003</v>
      </c>
      <c r="G474" s="35">
        <v>94</v>
      </c>
      <c r="H474" s="19">
        <v>4.4000000000000004E-2</v>
      </c>
      <c r="I474" s="63">
        <v>0</v>
      </c>
      <c r="J474" s="19">
        <v>0</v>
      </c>
      <c r="K474" s="19">
        <v>0.44000000000000006</v>
      </c>
      <c r="L474" s="19">
        <v>8</v>
      </c>
      <c r="M474" s="19">
        <v>26</v>
      </c>
      <c r="N474" s="19">
        <v>5.6000000000000005</v>
      </c>
      <c r="O474" s="47">
        <v>0.44000000000000006</v>
      </c>
      <c r="P474" s="187" t="s">
        <v>188</v>
      </c>
    </row>
    <row r="475" spans="1:18" ht="26.25" thickBot="1" x14ac:dyDescent="0.3">
      <c r="A475" s="119" t="s">
        <v>167</v>
      </c>
      <c r="B475" s="98"/>
      <c r="C475" s="21">
        <v>760</v>
      </c>
      <c r="D475" s="22">
        <f>SUM(D469:D474)</f>
        <v>30.713133333333332</v>
      </c>
      <c r="E475" s="22">
        <f>SUM(E469:E474)</f>
        <v>29.882833333333338</v>
      </c>
      <c r="F475" s="22">
        <f>SUM(F469:F474)</f>
        <v>133.34630000000001</v>
      </c>
      <c r="G475" s="22">
        <f t="shared" ref="G475:O475" si="91">SUM(G469:G474)</f>
        <v>898.94</v>
      </c>
      <c r="H475" s="22">
        <f t="shared" si="91"/>
        <v>0.4633666666666667</v>
      </c>
      <c r="I475" s="22">
        <f t="shared" si="91"/>
        <v>21.454999999999998</v>
      </c>
      <c r="J475" s="22">
        <f t="shared" si="91"/>
        <v>0</v>
      </c>
      <c r="K475" s="22">
        <f t="shared" si="91"/>
        <v>7.7808000000000002</v>
      </c>
      <c r="L475" s="22">
        <f t="shared" si="91"/>
        <v>107.17966666666666</v>
      </c>
      <c r="M475" s="22">
        <f t="shared" si="91"/>
        <v>463.06133333333332</v>
      </c>
      <c r="N475" s="22">
        <f t="shared" si="91"/>
        <v>134.39633333333333</v>
      </c>
      <c r="O475" s="22">
        <f t="shared" si="91"/>
        <v>8.732666666666665</v>
      </c>
      <c r="P475" s="218"/>
      <c r="Q475" s="108">
        <f>G475/2350</f>
        <v>0.3825276595744681</v>
      </c>
      <c r="R475" s="134" t="s">
        <v>320</v>
      </c>
    </row>
    <row r="476" spans="1:18" ht="24.75" thickBot="1" x14ac:dyDescent="0.3">
      <c r="A476" s="119" t="s">
        <v>169</v>
      </c>
      <c r="B476" s="100"/>
      <c r="C476" s="21">
        <f>C462+C466+C475</f>
        <v>1534</v>
      </c>
      <c r="D476" s="22">
        <f t="shared" ref="D476:O476" si="92">D462+D466+D475</f>
        <v>50.251133333333328</v>
      </c>
      <c r="E476" s="22">
        <f t="shared" si="92"/>
        <v>56.302833333333339</v>
      </c>
      <c r="F476" s="22">
        <f t="shared" si="92"/>
        <v>231.4443</v>
      </c>
      <c r="G476" s="22">
        <f t="shared" si="92"/>
        <v>1643.8400000000001</v>
      </c>
      <c r="H476" s="22">
        <f t="shared" si="92"/>
        <v>0.79336666666666666</v>
      </c>
      <c r="I476" s="22">
        <f t="shared" si="92"/>
        <v>37.166999999999994</v>
      </c>
      <c r="J476" s="22">
        <f t="shared" si="92"/>
        <v>130.72</v>
      </c>
      <c r="K476" s="22">
        <f t="shared" si="92"/>
        <v>10.207799999999999</v>
      </c>
      <c r="L476" s="22">
        <f t="shared" si="92"/>
        <v>628.44166666666661</v>
      </c>
      <c r="M476" s="22">
        <f t="shared" si="92"/>
        <v>952.86933333333332</v>
      </c>
      <c r="N476" s="22">
        <f t="shared" si="92"/>
        <v>234.03433333333334</v>
      </c>
      <c r="O476" s="22">
        <f t="shared" si="92"/>
        <v>14.314666666666664</v>
      </c>
      <c r="P476" s="226"/>
      <c r="Q476" s="108">
        <f>G476/2350</f>
        <v>0.69950638297872347</v>
      </c>
      <c r="R476" s="131" t="s">
        <v>321</v>
      </c>
    </row>
    <row r="477" spans="1:18" x14ac:dyDescent="0.25">
      <c r="A477" s="38"/>
      <c r="B477" s="49"/>
      <c r="C477" s="81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199"/>
      <c r="Q477" s="68"/>
    </row>
    <row r="478" spans="1:18" ht="16.5" thickBot="1" x14ac:dyDescent="0.3">
      <c r="A478" s="75" t="s">
        <v>65</v>
      </c>
      <c r="B478" s="97"/>
      <c r="C478" s="80"/>
      <c r="P478" s="200"/>
      <c r="Q478" s="68"/>
    </row>
    <row r="479" spans="1:18" x14ac:dyDescent="0.25">
      <c r="A479" s="7" t="s">
        <v>148</v>
      </c>
      <c r="B479" s="82"/>
      <c r="C479" s="41" t="s">
        <v>149</v>
      </c>
      <c r="D479" s="251" t="s">
        <v>177</v>
      </c>
      <c r="E479" s="252"/>
      <c r="F479" s="253"/>
      <c r="G479" s="24" t="s">
        <v>151</v>
      </c>
      <c r="H479" s="264" t="s">
        <v>152</v>
      </c>
      <c r="I479" s="261" t="s">
        <v>153</v>
      </c>
      <c r="J479" s="267" t="s">
        <v>154</v>
      </c>
      <c r="K479" s="261" t="s">
        <v>155</v>
      </c>
      <c r="L479" s="267" t="s">
        <v>156</v>
      </c>
      <c r="M479" s="261" t="s">
        <v>157</v>
      </c>
      <c r="N479" s="261" t="s">
        <v>158</v>
      </c>
      <c r="O479" s="258" t="s">
        <v>159</v>
      </c>
      <c r="P479" s="194" t="s">
        <v>170</v>
      </c>
      <c r="Q479" s="68"/>
    </row>
    <row r="480" spans="1:18" ht="16.5" thickBot="1" x14ac:dyDescent="0.3">
      <c r="A480" s="18" t="s">
        <v>160</v>
      </c>
      <c r="B480" s="9"/>
      <c r="C480" s="42" t="s">
        <v>161</v>
      </c>
      <c r="D480" s="127"/>
      <c r="E480" s="128"/>
      <c r="F480" s="128"/>
      <c r="G480" s="20" t="s">
        <v>173</v>
      </c>
      <c r="H480" s="265"/>
      <c r="I480" s="262"/>
      <c r="J480" s="268"/>
      <c r="K480" s="262"/>
      <c r="L480" s="268"/>
      <c r="M480" s="262"/>
      <c r="N480" s="262"/>
      <c r="O480" s="259"/>
      <c r="P480" s="176" t="s">
        <v>171</v>
      </c>
      <c r="Q480" s="68"/>
    </row>
    <row r="481" spans="1:18" ht="16.5" thickBot="1" x14ac:dyDescent="0.3">
      <c r="A481" s="13"/>
      <c r="B481" s="93"/>
      <c r="C481" s="57"/>
      <c r="D481" s="14" t="s">
        <v>162</v>
      </c>
      <c r="E481" s="14" t="s">
        <v>163</v>
      </c>
      <c r="F481" s="52" t="s">
        <v>164</v>
      </c>
      <c r="G481" s="14" t="s">
        <v>165</v>
      </c>
      <c r="H481" s="266"/>
      <c r="I481" s="263"/>
      <c r="J481" s="269"/>
      <c r="K481" s="263"/>
      <c r="L481" s="269"/>
      <c r="M481" s="263"/>
      <c r="N481" s="263"/>
      <c r="O481" s="260"/>
      <c r="P481" s="187"/>
      <c r="Q481" s="68"/>
    </row>
    <row r="482" spans="1:18" x14ac:dyDescent="0.25">
      <c r="A482" s="7"/>
      <c r="B482" s="16" t="s">
        <v>5</v>
      </c>
      <c r="C482" s="41"/>
      <c r="D482" s="117"/>
      <c r="E482" s="24"/>
      <c r="F482" s="117"/>
      <c r="G482" s="24"/>
      <c r="H482" s="117"/>
      <c r="I482" s="24"/>
      <c r="J482" s="117"/>
      <c r="K482" s="24"/>
      <c r="L482" s="117"/>
      <c r="M482" s="24"/>
      <c r="N482" s="24"/>
      <c r="O482" s="117"/>
      <c r="P482" s="194"/>
      <c r="Q482" s="68"/>
    </row>
    <row r="483" spans="1:18" x14ac:dyDescent="0.25">
      <c r="A483" s="18" t="s">
        <v>91</v>
      </c>
      <c r="B483" s="49"/>
      <c r="C483" s="42" t="s">
        <v>92</v>
      </c>
      <c r="D483" s="11">
        <v>2.33</v>
      </c>
      <c r="E483" s="20">
        <v>8.1199999999999992</v>
      </c>
      <c r="F483" s="11">
        <v>15.549999999999997</v>
      </c>
      <c r="G483" s="20">
        <v>144.59999999999997</v>
      </c>
      <c r="H483" s="11">
        <v>3.2999999999999988E-2</v>
      </c>
      <c r="I483" s="20">
        <v>0</v>
      </c>
      <c r="J483" s="11">
        <v>40</v>
      </c>
      <c r="K483" s="20">
        <v>0.62</v>
      </c>
      <c r="L483" s="11">
        <v>8.1</v>
      </c>
      <c r="M483" s="20">
        <v>22.5</v>
      </c>
      <c r="N483" s="20">
        <v>3.9</v>
      </c>
      <c r="O483" s="11">
        <v>0.38</v>
      </c>
      <c r="P483" s="176" t="s">
        <v>186</v>
      </c>
      <c r="Q483" s="68"/>
    </row>
    <row r="484" spans="1:18" ht="31.5" x14ac:dyDescent="0.25">
      <c r="A484" s="18" t="s">
        <v>110</v>
      </c>
      <c r="B484" s="49"/>
      <c r="C484" s="42" t="s">
        <v>213</v>
      </c>
      <c r="D484" s="11">
        <v>3.8</v>
      </c>
      <c r="E484" s="20">
        <v>3.82</v>
      </c>
      <c r="F484" s="11">
        <v>15.48</v>
      </c>
      <c r="G484" s="20">
        <v>93.9</v>
      </c>
      <c r="H484" s="11">
        <v>0.1158</v>
      </c>
      <c r="I484" s="20">
        <v>0.56400000000000006</v>
      </c>
      <c r="J484" s="11">
        <v>100.08000000000001</v>
      </c>
      <c r="K484" s="20">
        <v>0.74399999999999999</v>
      </c>
      <c r="L484" s="11">
        <v>247.76400000000001</v>
      </c>
      <c r="M484" s="20">
        <v>296.14799999999997</v>
      </c>
      <c r="N484" s="20">
        <v>39.215999999999994</v>
      </c>
      <c r="O484" s="11">
        <v>1.3319999999999999</v>
      </c>
      <c r="P484" s="176" t="s">
        <v>272</v>
      </c>
      <c r="Q484" s="68"/>
    </row>
    <row r="485" spans="1:18" x14ac:dyDescent="0.25">
      <c r="A485" s="18" t="s">
        <v>80</v>
      </c>
      <c r="B485" s="49"/>
      <c r="C485" s="42" t="s">
        <v>216</v>
      </c>
      <c r="D485" s="11">
        <v>2.4249999999999998</v>
      </c>
      <c r="E485" s="20">
        <v>0.95</v>
      </c>
      <c r="F485" s="11">
        <v>11.6</v>
      </c>
      <c r="G485" s="20">
        <v>99.14</v>
      </c>
      <c r="H485" s="11">
        <v>4.859999999999999E-2</v>
      </c>
      <c r="I485" s="20">
        <v>0</v>
      </c>
      <c r="J485" s="11">
        <v>29.134999999999998</v>
      </c>
      <c r="K485" s="20">
        <v>0.72500000000000009</v>
      </c>
      <c r="L485" s="11">
        <v>11.01135</v>
      </c>
      <c r="M485" s="20">
        <v>29.904000000000003</v>
      </c>
      <c r="N485" s="20">
        <v>8.5887000000000011</v>
      </c>
      <c r="O485" s="11">
        <v>0.50050000000000006</v>
      </c>
      <c r="P485" s="176" t="s">
        <v>217</v>
      </c>
      <c r="Q485" s="68"/>
    </row>
    <row r="486" spans="1:18" x14ac:dyDescent="0.25">
      <c r="A486" s="18" t="s">
        <v>19</v>
      </c>
      <c r="B486" s="49"/>
      <c r="C486" s="42" t="s">
        <v>218</v>
      </c>
      <c r="D486" s="11">
        <v>0.38</v>
      </c>
      <c r="E486" s="20">
        <v>9.69E-2</v>
      </c>
      <c r="F486" s="11">
        <v>10.056000000000001</v>
      </c>
      <c r="G486" s="20">
        <v>42.66</v>
      </c>
      <c r="H486" s="11">
        <v>1.9000000000000002E-3</v>
      </c>
      <c r="I486" s="20">
        <v>0.19000000000000003</v>
      </c>
      <c r="J486" s="11">
        <v>0</v>
      </c>
      <c r="K486" s="20">
        <v>0</v>
      </c>
      <c r="L486" s="11">
        <v>18.939</v>
      </c>
      <c r="M486" s="20">
        <v>15.656000000000002</v>
      </c>
      <c r="N486" s="20">
        <v>8.3600000000000012</v>
      </c>
      <c r="O486" s="11">
        <v>1.5880000000000001</v>
      </c>
      <c r="P486" s="176" t="s">
        <v>281</v>
      </c>
      <c r="Q486" s="68"/>
    </row>
    <row r="487" spans="1:18" x14ac:dyDescent="0.25">
      <c r="A487" s="18" t="s">
        <v>70</v>
      </c>
      <c r="B487" s="49"/>
      <c r="C487" s="42">
        <v>120</v>
      </c>
      <c r="D487" s="11">
        <v>0.48</v>
      </c>
      <c r="E487" s="20">
        <v>0.48</v>
      </c>
      <c r="F487" s="11">
        <v>11.759999999999998</v>
      </c>
      <c r="G487" s="20">
        <v>56.399999999999984</v>
      </c>
      <c r="H487" s="11">
        <v>3.599999999999999E-2</v>
      </c>
      <c r="I487" s="20">
        <v>11.999999999999996</v>
      </c>
      <c r="J487" s="11">
        <v>0</v>
      </c>
      <c r="K487" s="20">
        <v>0.24</v>
      </c>
      <c r="L487" s="11">
        <v>19.2</v>
      </c>
      <c r="M487" s="20">
        <v>13.2</v>
      </c>
      <c r="N487" s="20">
        <v>10.799999999999999</v>
      </c>
      <c r="O487" s="11">
        <v>2.6399999999999997</v>
      </c>
      <c r="P487" s="176" t="s">
        <v>189</v>
      </c>
      <c r="Q487" s="68"/>
    </row>
    <row r="488" spans="1:18" ht="16.5" thickBot="1" x14ac:dyDescent="0.3">
      <c r="A488" s="18" t="s">
        <v>37</v>
      </c>
      <c r="B488" s="9"/>
      <c r="C488" s="42">
        <v>30</v>
      </c>
      <c r="D488" s="12">
        <v>2.25</v>
      </c>
      <c r="E488" s="20">
        <v>0.87</v>
      </c>
      <c r="F488" s="33">
        <v>15.419999999999998</v>
      </c>
      <c r="G488" s="12">
        <v>78.599999999999994</v>
      </c>
      <c r="H488" s="12">
        <v>3.3000000000000002E-2</v>
      </c>
      <c r="I488" s="20">
        <v>0</v>
      </c>
      <c r="J488" s="11">
        <v>0</v>
      </c>
      <c r="K488" s="20">
        <v>0.51</v>
      </c>
      <c r="L488" s="11">
        <v>5.7</v>
      </c>
      <c r="M488" s="20">
        <v>19.5</v>
      </c>
      <c r="N488" s="20">
        <v>3.9</v>
      </c>
      <c r="O488" s="11">
        <v>0.36</v>
      </c>
      <c r="P488" s="176" t="s">
        <v>188</v>
      </c>
      <c r="Q488" s="68"/>
    </row>
    <row r="489" spans="1:18" ht="16.5" thickBot="1" x14ac:dyDescent="0.3">
      <c r="A489" s="119" t="s">
        <v>167</v>
      </c>
      <c r="B489" s="98"/>
      <c r="C489" s="58">
        <v>590</v>
      </c>
      <c r="D489" s="22">
        <f>SUM(D483:D488)</f>
        <v>11.665000000000001</v>
      </c>
      <c r="E489" s="22">
        <f t="shared" ref="E489:O489" si="93">SUM(E483:E488)</f>
        <v>14.336899999999998</v>
      </c>
      <c r="F489" s="22">
        <f>SUM(F483:F488)</f>
        <v>79.866</v>
      </c>
      <c r="G489" s="22">
        <f>SUM(G483:G488)</f>
        <v>515.29999999999995</v>
      </c>
      <c r="H489" s="22">
        <f t="shared" si="93"/>
        <v>0.26829999999999998</v>
      </c>
      <c r="I489" s="22">
        <f t="shared" si="93"/>
        <v>12.753999999999996</v>
      </c>
      <c r="J489" s="22">
        <f t="shared" si="93"/>
        <v>169.215</v>
      </c>
      <c r="K489" s="22">
        <f t="shared" si="93"/>
        <v>2.8389999999999995</v>
      </c>
      <c r="L489" s="22">
        <f t="shared" si="93"/>
        <v>310.71435000000002</v>
      </c>
      <c r="M489" s="22">
        <f t="shared" si="93"/>
        <v>396.90799999999996</v>
      </c>
      <c r="N489" s="22">
        <f t="shared" si="93"/>
        <v>74.764700000000005</v>
      </c>
      <c r="O489" s="22">
        <f t="shared" si="93"/>
        <v>6.8005000000000004</v>
      </c>
      <c r="P489" s="195"/>
      <c r="Q489" s="68"/>
    </row>
    <row r="490" spans="1:18" ht="31.5" x14ac:dyDescent="0.25">
      <c r="A490" s="18"/>
      <c r="B490" s="49" t="s">
        <v>168</v>
      </c>
      <c r="C490" s="43"/>
      <c r="D490" s="11"/>
      <c r="E490" s="20"/>
      <c r="F490" s="118"/>
      <c r="G490" s="118"/>
      <c r="H490" s="11"/>
      <c r="I490" s="20"/>
      <c r="J490" s="11"/>
      <c r="K490" s="20"/>
      <c r="L490" s="11"/>
      <c r="M490" s="20"/>
      <c r="N490" s="20"/>
      <c r="O490" s="11"/>
      <c r="P490" s="176"/>
      <c r="Q490" s="68"/>
    </row>
    <row r="491" spans="1:18" x14ac:dyDescent="0.25">
      <c r="A491" s="18" t="s">
        <v>100</v>
      </c>
      <c r="B491" s="49"/>
      <c r="C491" s="43">
        <v>20</v>
      </c>
      <c r="D491" s="20">
        <v>1.84</v>
      </c>
      <c r="E491" s="33">
        <v>2.8200000000000003</v>
      </c>
      <c r="F491" s="33">
        <v>12.640000000000002</v>
      </c>
      <c r="G491" s="33">
        <v>83.2</v>
      </c>
      <c r="H491" s="11">
        <v>2.8000000000000004E-2</v>
      </c>
      <c r="I491" s="20">
        <v>0</v>
      </c>
      <c r="J491" s="11"/>
      <c r="K491" s="20">
        <v>1.3</v>
      </c>
      <c r="L491" s="11">
        <v>5.2000000000000011</v>
      </c>
      <c r="M491" s="20">
        <v>21.400000000000002</v>
      </c>
      <c r="N491" s="20">
        <v>5</v>
      </c>
      <c r="O491" s="11">
        <v>0.28000000000000003</v>
      </c>
      <c r="P491" s="176"/>
      <c r="Q491" s="68"/>
    </row>
    <row r="492" spans="1:18" ht="16.5" thickBot="1" x14ac:dyDescent="0.3">
      <c r="A492" s="25" t="s">
        <v>88</v>
      </c>
      <c r="B492" s="9"/>
      <c r="C492" s="26">
        <v>200</v>
      </c>
      <c r="D492" s="28">
        <v>5.8</v>
      </c>
      <c r="E492" s="45">
        <v>5</v>
      </c>
      <c r="F492" s="45">
        <v>9.6</v>
      </c>
      <c r="G492" s="45">
        <v>107</v>
      </c>
      <c r="H492" s="29">
        <v>0.08</v>
      </c>
      <c r="I492" s="28">
        <v>2.6</v>
      </c>
      <c r="J492" s="29">
        <v>40</v>
      </c>
      <c r="K492" s="28"/>
      <c r="L492" s="29">
        <v>240</v>
      </c>
      <c r="M492" s="28">
        <v>180</v>
      </c>
      <c r="N492" s="28">
        <v>28</v>
      </c>
      <c r="O492" s="29">
        <v>0.2</v>
      </c>
      <c r="P492" s="176" t="s">
        <v>192</v>
      </c>
      <c r="Q492" s="68"/>
    </row>
    <row r="493" spans="1:18" ht="16.5" thickBot="1" x14ac:dyDescent="0.3">
      <c r="A493" s="119" t="s">
        <v>167</v>
      </c>
      <c r="B493" s="98"/>
      <c r="C493" s="21">
        <v>220</v>
      </c>
      <c r="D493" s="22">
        <f>SUM(D491:D492)</f>
        <v>7.64</v>
      </c>
      <c r="E493" s="40">
        <f t="shared" ref="E493:O493" si="94">SUM(E491:E492)</f>
        <v>7.82</v>
      </c>
      <c r="F493" s="40">
        <f t="shared" si="94"/>
        <v>22.240000000000002</v>
      </c>
      <c r="G493" s="36">
        <f t="shared" si="94"/>
        <v>190.2</v>
      </c>
      <c r="H493" s="22">
        <f t="shared" si="94"/>
        <v>0.10800000000000001</v>
      </c>
      <c r="I493" s="36">
        <f t="shared" si="94"/>
        <v>2.6</v>
      </c>
      <c r="J493" s="22">
        <f t="shared" si="94"/>
        <v>40</v>
      </c>
      <c r="K493" s="36">
        <f t="shared" si="94"/>
        <v>1.3</v>
      </c>
      <c r="L493" s="22">
        <f t="shared" si="94"/>
        <v>245.2</v>
      </c>
      <c r="M493" s="36">
        <f t="shared" si="94"/>
        <v>201.4</v>
      </c>
      <c r="N493" s="22">
        <f t="shared" si="94"/>
        <v>33</v>
      </c>
      <c r="O493" s="36">
        <f t="shared" si="94"/>
        <v>0.48000000000000004</v>
      </c>
      <c r="P493" s="218"/>
    </row>
    <row r="494" spans="1:18" ht="16.5" customHeight="1" thickBot="1" x14ac:dyDescent="0.3">
      <c r="A494" s="249" t="s">
        <v>367</v>
      </c>
      <c r="B494" s="250"/>
      <c r="C494" s="165">
        <f>C489+C493</f>
        <v>810</v>
      </c>
      <c r="D494" s="22">
        <f t="shared" ref="D494:O494" si="95">D489+D493</f>
        <v>19.305</v>
      </c>
      <c r="E494" s="40">
        <f t="shared" si="95"/>
        <v>22.1569</v>
      </c>
      <c r="F494" s="40">
        <f>F489+F493</f>
        <v>102.10599999999999</v>
      </c>
      <c r="G494" s="112">
        <f t="shared" si="95"/>
        <v>705.5</v>
      </c>
      <c r="H494" s="85">
        <f t="shared" si="95"/>
        <v>0.37629999999999997</v>
      </c>
      <c r="I494" s="85">
        <f t="shared" si="95"/>
        <v>15.353999999999996</v>
      </c>
      <c r="J494" s="85">
        <f t="shared" si="95"/>
        <v>209.215</v>
      </c>
      <c r="K494" s="85">
        <f t="shared" si="95"/>
        <v>4.1389999999999993</v>
      </c>
      <c r="L494" s="85">
        <f t="shared" si="95"/>
        <v>555.91435000000001</v>
      </c>
      <c r="M494" s="85">
        <f t="shared" si="95"/>
        <v>598.30799999999999</v>
      </c>
      <c r="N494" s="85">
        <f t="shared" si="95"/>
        <v>107.7647</v>
      </c>
      <c r="O494" s="86">
        <f t="shared" si="95"/>
        <v>7.2805000000000009</v>
      </c>
      <c r="P494" s="218"/>
      <c r="Q494" s="108">
        <f>G494/2350</f>
        <v>0.30021276595744678</v>
      </c>
      <c r="R494" s="131" t="s">
        <v>319</v>
      </c>
    </row>
    <row r="495" spans="1:18" x14ac:dyDescent="0.25">
      <c r="A495" s="7"/>
      <c r="B495" s="16" t="s">
        <v>12</v>
      </c>
      <c r="C495" s="59"/>
      <c r="D495" s="117"/>
      <c r="E495" s="24"/>
      <c r="F495" s="117"/>
      <c r="G495" s="24"/>
      <c r="H495" s="117"/>
      <c r="I495" s="24"/>
      <c r="J495" s="117"/>
      <c r="K495" s="24"/>
      <c r="L495" s="117"/>
      <c r="M495" s="24"/>
      <c r="N495" s="24"/>
      <c r="O495" s="117"/>
      <c r="P495" s="198"/>
    </row>
    <row r="496" spans="1:18" x14ac:dyDescent="0.25">
      <c r="A496" s="18" t="s">
        <v>108</v>
      </c>
      <c r="B496" s="49"/>
      <c r="C496" s="43">
        <v>60</v>
      </c>
      <c r="D496" s="11">
        <v>0.48</v>
      </c>
      <c r="E496" s="20">
        <v>0.06</v>
      </c>
      <c r="F496" s="11">
        <v>1.4999999999999998</v>
      </c>
      <c r="G496" s="20">
        <v>8.3999999999999986</v>
      </c>
      <c r="H496" s="11">
        <v>1.7999999999999995E-2</v>
      </c>
      <c r="I496" s="20">
        <v>5.9999999999999982</v>
      </c>
      <c r="J496" s="11"/>
      <c r="K496" s="20">
        <v>0.06</v>
      </c>
      <c r="L496" s="11">
        <v>13.799999999999999</v>
      </c>
      <c r="M496" s="20">
        <v>25.199999999999996</v>
      </c>
      <c r="N496" s="20">
        <v>8.3999999999999986</v>
      </c>
      <c r="O496" s="11">
        <v>0.35999999999999993</v>
      </c>
      <c r="P496" s="205" t="s">
        <v>194</v>
      </c>
    </row>
    <row r="497" spans="1:19" ht="31.5" x14ac:dyDescent="0.25">
      <c r="A497" s="18" t="s">
        <v>380</v>
      </c>
      <c r="B497" s="49"/>
      <c r="C497" s="174" t="s">
        <v>254</v>
      </c>
      <c r="D497" s="166">
        <v>3.2023999999999999</v>
      </c>
      <c r="E497" s="167">
        <v>10.96</v>
      </c>
      <c r="F497" s="166">
        <v>9.9816000000000003</v>
      </c>
      <c r="G497" s="167">
        <v>121.86</v>
      </c>
      <c r="H497" s="166">
        <v>4.7400000000000012E-2</v>
      </c>
      <c r="I497" s="167">
        <v>8.6921999999999997</v>
      </c>
      <c r="J497" s="166">
        <v>14.378</v>
      </c>
      <c r="K497" s="167">
        <v>1.9742</v>
      </c>
      <c r="L497" s="166">
        <v>53.642200000000003</v>
      </c>
      <c r="M497" s="167">
        <v>61.231000000000009</v>
      </c>
      <c r="N497" s="167">
        <v>23.386200000000002</v>
      </c>
      <c r="O497" s="166">
        <v>1.1232000000000002</v>
      </c>
      <c r="P497" s="206" t="s">
        <v>309</v>
      </c>
    </row>
    <row r="498" spans="1:19" x14ac:dyDescent="0.25">
      <c r="A498" s="18" t="s">
        <v>126</v>
      </c>
      <c r="B498" s="49"/>
      <c r="C498" s="43" t="s">
        <v>241</v>
      </c>
      <c r="D498" s="11">
        <v>13.085999999999999</v>
      </c>
      <c r="E498" s="20">
        <v>12.24</v>
      </c>
      <c r="F498" s="11">
        <v>8.1359999999999992</v>
      </c>
      <c r="G498" s="20">
        <v>194.625</v>
      </c>
      <c r="H498" s="11">
        <v>3.5999999999999997E-2</v>
      </c>
      <c r="I498" s="20">
        <v>0.91799999999999993</v>
      </c>
      <c r="J498" s="11">
        <v>35.819999999999993</v>
      </c>
      <c r="K498" s="20">
        <v>0.19799999999999998</v>
      </c>
      <c r="L498" s="11">
        <v>41.417999999999999</v>
      </c>
      <c r="M498" s="20">
        <v>93.69</v>
      </c>
      <c r="N498" s="33">
        <v>12.978000000000002</v>
      </c>
      <c r="O498" s="11">
        <v>1.008</v>
      </c>
      <c r="P498" s="176" t="s">
        <v>284</v>
      </c>
    </row>
    <row r="499" spans="1:19" x14ac:dyDescent="0.25">
      <c r="A499" s="18" t="s">
        <v>143</v>
      </c>
      <c r="B499" s="49"/>
      <c r="C499" s="43">
        <v>150</v>
      </c>
      <c r="D499" s="11">
        <v>8.77</v>
      </c>
      <c r="E499" s="20">
        <v>2.3000000000000007</v>
      </c>
      <c r="F499" s="11">
        <v>39.729999999999997</v>
      </c>
      <c r="G499" s="20">
        <v>214</v>
      </c>
      <c r="H499" s="11">
        <v>0.21</v>
      </c>
      <c r="I499" s="20">
        <v>0</v>
      </c>
      <c r="J499" s="11">
        <v>0</v>
      </c>
      <c r="K499" s="20">
        <v>0.39</v>
      </c>
      <c r="L499" s="11">
        <v>23.990000000000002</v>
      </c>
      <c r="M499" s="20">
        <v>207.35</v>
      </c>
      <c r="N499" s="20">
        <v>140.52000000000001</v>
      </c>
      <c r="O499" s="11">
        <v>4.7100000000000009</v>
      </c>
      <c r="P499" s="205" t="s">
        <v>288</v>
      </c>
    </row>
    <row r="500" spans="1:19" x14ac:dyDescent="0.25">
      <c r="A500" s="76" t="s">
        <v>34</v>
      </c>
      <c r="B500" s="9"/>
      <c r="C500" s="19">
        <v>180</v>
      </c>
      <c r="D500" s="11">
        <v>0.9</v>
      </c>
      <c r="E500" s="20">
        <v>0</v>
      </c>
      <c r="F500" s="11">
        <v>18.18</v>
      </c>
      <c r="G500" s="46">
        <v>76.319999999999993</v>
      </c>
      <c r="H500" s="47">
        <v>1.9799999999999998E-2</v>
      </c>
      <c r="I500" s="19">
        <v>3.5999999999999996</v>
      </c>
      <c r="J500" s="47">
        <v>0</v>
      </c>
      <c r="K500" s="19">
        <v>0.18000000000000002</v>
      </c>
      <c r="L500" s="47">
        <v>12.6</v>
      </c>
      <c r="M500" s="19">
        <v>12.6</v>
      </c>
      <c r="N500" s="19">
        <v>7.2</v>
      </c>
      <c r="O500" s="47">
        <v>2.52</v>
      </c>
      <c r="P500" s="176" t="s">
        <v>197</v>
      </c>
    </row>
    <row r="501" spans="1:19" x14ac:dyDescent="0.25">
      <c r="A501" s="18" t="s">
        <v>13</v>
      </c>
      <c r="B501" s="49"/>
      <c r="C501" s="43">
        <v>50</v>
      </c>
      <c r="D501" s="11">
        <v>3.3</v>
      </c>
      <c r="E501" s="20">
        <v>0.6</v>
      </c>
      <c r="F501" s="11">
        <v>19.8</v>
      </c>
      <c r="G501" s="20">
        <v>99</v>
      </c>
      <c r="H501" s="11">
        <v>8.5000000000000006E-2</v>
      </c>
      <c r="I501" s="20">
        <v>0</v>
      </c>
      <c r="J501" s="11">
        <v>0</v>
      </c>
      <c r="K501" s="20">
        <v>0.7</v>
      </c>
      <c r="L501" s="11">
        <v>14.5</v>
      </c>
      <c r="M501" s="20">
        <v>75</v>
      </c>
      <c r="N501" s="20">
        <v>23.5</v>
      </c>
      <c r="O501" s="11">
        <v>1.95</v>
      </c>
      <c r="P501" s="205" t="s">
        <v>198</v>
      </c>
    </row>
    <row r="502" spans="1:19" ht="16.5" thickBot="1" x14ac:dyDescent="0.3">
      <c r="A502" s="18" t="s">
        <v>35</v>
      </c>
      <c r="B502" s="9"/>
      <c r="C502" s="19">
        <v>40</v>
      </c>
      <c r="D502" s="20">
        <v>3.04</v>
      </c>
      <c r="E502" s="162">
        <v>0.32000000000000006</v>
      </c>
      <c r="F502" s="11">
        <v>19.680000000000003</v>
      </c>
      <c r="G502" s="35">
        <v>94</v>
      </c>
      <c r="H502" s="19">
        <v>4.4000000000000004E-2</v>
      </c>
      <c r="I502" s="63">
        <v>0</v>
      </c>
      <c r="J502" s="19">
        <v>0</v>
      </c>
      <c r="K502" s="19">
        <v>0.44000000000000006</v>
      </c>
      <c r="L502" s="19">
        <v>8</v>
      </c>
      <c r="M502" s="19">
        <v>26</v>
      </c>
      <c r="N502" s="19">
        <v>5.6000000000000005</v>
      </c>
      <c r="O502" s="47">
        <v>0.44000000000000006</v>
      </c>
      <c r="P502" s="187" t="s">
        <v>188</v>
      </c>
    </row>
    <row r="503" spans="1:19" ht="26.25" thickBot="1" x14ac:dyDescent="0.3">
      <c r="A503" s="119" t="s">
        <v>167</v>
      </c>
      <c r="B503" s="98"/>
      <c r="C503" s="21">
        <v>791</v>
      </c>
      <c r="D503" s="22">
        <f>SUM(D496:D502)</f>
        <v>32.778399999999998</v>
      </c>
      <c r="E503" s="22">
        <f t="shared" ref="E503:O503" si="96">SUM(E496:E502)</f>
        <v>26.480000000000004</v>
      </c>
      <c r="F503" s="22">
        <f t="shared" si="96"/>
        <v>117.00760000000001</v>
      </c>
      <c r="G503" s="22">
        <f t="shared" si="96"/>
        <v>808.20499999999993</v>
      </c>
      <c r="H503" s="22">
        <f t="shared" si="96"/>
        <v>0.4602</v>
      </c>
      <c r="I503" s="22">
        <f t="shared" si="96"/>
        <v>19.210199999999997</v>
      </c>
      <c r="J503" s="22">
        <f t="shared" si="96"/>
        <v>50.197999999999993</v>
      </c>
      <c r="K503" s="22">
        <f t="shared" si="96"/>
        <v>3.9422000000000001</v>
      </c>
      <c r="L503" s="22">
        <f t="shared" si="96"/>
        <v>167.9502</v>
      </c>
      <c r="M503" s="22">
        <f t="shared" si="96"/>
        <v>501.07100000000003</v>
      </c>
      <c r="N503" s="22">
        <f t="shared" si="96"/>
        <v>221.58419999999998</v>
      </c>
      <c r="O503" s="22">
        <f t="shared" si="96"/>
        <v>12.1112</v>
      </c>
      <c r="P503" s="195"/>
      <c r="Q503" s="108">
        <f>G503/2350</f>
        <v>0.34391702127659574</v>
      </c>
      <c r="R503" s="134" t="s">
        <v>320</v>
      </c>
      <c r="S503" s="105"/>
    </row>
    <row r="504" spans="1:19" ht="24.75" thickBot="1" x14ac:dyDescent="0.3">
      <c r="A504" s="48" t="s">
        <v>169</v>
      </c>
      <c r="B504" s="80"/>
      <c r="C504" s="163">
        <f>C489+C493+C503</f>
        <v>1601</v>
      </c>
      <c r="D504" s="65">
        <f t="shared" ref="D504:O504" si="97">D489+D493+D503</f>
        <v>52.083399999999997</v>
      </c>
      <c r="E504" s="65">
        <f t="shared" si="97"/>
        <v>48.636900000000004</v>
      </c>
      <c r="F504" s="65">
        <f t="shared" si="97"/>
        <v>219.11360000000002</v>
      </c>
      <c r="G504" s="65">
        <f t="shared" si="97"/>
        <v>1513.7049999999999</v>
      </c>
      <c r="H504" s="65">
        <f t="shared" si="97"/>
        <v>0.83650000000000002</v>
      </c>
      <c r="I504" s="65">
        <f t="shared" si="97"/>
        <v>34.564199999999992</v>
      </c>
      <c r="J504" s="65">
        <f t="shared" si="97"/>
        <v>259.41300000000001</v>
      </c>
      <c r="K504" s="65">
        <f t="shared" si="97"/>
        <v>8.0811999999999991</v>
      </c>
      <c r="L504" s="65">
        <f t="shared" si="97"/>
        <v>723.86455000000001</v>
      </c>
      <c r="M504" s="65">
        <f t="shared" si="97"/>
        <v>1099.3789999999999</v>
      </c>
      <c r="N504" s="65">
        <f t="shared" si="97"/>
        <v>329.34889999999996</v>
      </c>
      <c r="O504" s="65">
        <f t="shared" si="97"/>
        <v>19.3917</v>
      </c>
      <c r="P504" s="227"/>
      <c r="Q504" s="108">
        <f>G504/2350</f>
        <v>0.64412978723404257</v>
      </c>
      <c r="R504" s="131" t="s">
        <v>321</v>
      </c>
    </row>
    <row r="505" spans="1:19" x14ac:dyDescent="0.25">
      <c r="A505" s="75"/>
      <c r="C505" s="91"/>
      <c r="D505" s="92"/>
      <c r="E505" s="92"/>
      <c r="F505" s="92"/>
      <c r="G505" s="92"/>
      <c r="P505" s="217"/>
    </row>
    <row r="506" spans="1:19" ht="16.5" thickBot="1" x14ac:dyDescent="0.3">
      <c r="A506" s="75" t="s">
        <v>182</v>
      </c>
      <c r="B506" s="97"/>
      <c r="C506" s="80"/>
      <c r="P506" s="220"/>
    </row>
    <row r="507" spans="1:19" ht="15.75" customHeight="1" x14ac:dyDescent="0.25">
      <c r="A507" s="7" t="s">
        <v>148</v>
      </c>
      <c r="B507" s="82"/>
      <c r="C507" s="41" t="s">
        <v>149</v>
      </c>
      <c r="D507" s="251" t="s">
        <v>150</v>
      </c>
      <c r="E507" s="252"/>
      <c r="F507" s="253"/>
      <c r="G507" s="24" t="s">
        <v>151</v>
      </c>
      <c r="H507" s="264" t="s">
        <v>152</v>
      </c>
      <c r="I507" s="261" t="s">
        <v>153</v>
      </c>
      <c r="J507" s="267" t="s">
        <v>154</v>
      </c>
      <c r="K507" s="261" t="s">
        <v>155</v>
      </c>
      <c r="L507" s="267" t="s">
        <v>156</v>
      </c>
      <c r="M507" s="261" t="s">
        <v>157</v>
      </c>
      <c r="N507" s="264" t="s">
        <v>158</v>
      </c>
      <c r="O507" s="261" t="s">
        <v>159</v>
      </c>
      <c r="P507" s="222" t="s">
        <v>170</v>
      </c>
    </row>
    <row r="508" spans="1:19" ht="16.5" thickBot="1" x14ac:dyDescent="0.3">
      <c r="A508" s="18" t="s">
        <v>160</v>
      </c>
      <c r="B508" s="9"/>
      <c r="C508" s="42" t="s">
        <v>161</v>
      </c>
      <c r="D508" s="254"/>
      <c r="E508" s="255"/>
      <c r="F508" s="256"/>
      <c r="G508" s="20" t="s">
        <v>173</v>
      </c>
      <c r="H508" s="265"/>
      <c r="I508" s="262"/>
      <c r="J508" s="268"/>
      <c r="K508" s="262"/>
      <c r="L508" s="268"/>
      <c r="M508" s="262"/>
      <c r="N508" s="265"/>
      <c r="O508" s="262"/>
      <c r="P508" s="223" t="s">
        <v>171</v>
      </c>
    </row>
    <row r="509" spans="1:19" ht="16.5" thickBot="1" x14ac:dyDescent="0.3">
      <c r="A509" s="18"/>
      <c r="B509" s="9"/>
      <c r="C509" s="42"/>
      <c r="D509" s="24" t="s">
        <v>162</v>
      </c>
      <c r="E509" s="24" t="s">
        <v>163</v>
      </c>
      <c r="F509" s="117" t="s">
        <v>164</v>
      </c>
      <c r="G509" s="24" t="s">
        <v>165</v>
      </c>
      <c r="H509" s="266"/>
      <c r="I509" s="263"/>
      <c r="J509" s="269"/>
      <c r="K509" s="263"/>
      <c r="L509" s="269"/>
      <c r="M509" s="263"/>
      <c r="N509" s="266"/>
      <c r="O509" s="263"/>
      <c r="P509" s="223"/>
    </row>
    <row r="510" spans="1:19" ht="18.75" customHeight="1" x14ac:dyDescent="0.25">
      <c r="A510" s="7"/>
      <c r="B510" s="16" t="s">
        <v>5</v>
      </c>
      <c r="C510" s="41"/>
      <c r="D510" s="116"/>
      <c r="E510" s="24"/>
      <c r="F510" s="117"/>
      <c r="G510" s="24"/>
      <c r="H510" s="117"/>
      <c r="I510" s="24"/>
      <c r="J510" s="11"/>
      <c r="K510" s="24"/>
      <c r="L510" s="11"/>
      <c r="M510" s="24"/>
      <c r="N510" s="11"/>
      <c r="O510" s="24"/>
      <c r="P510" s="191"/>
    </row>
    <row r="511" spans="1:19" ht="18.75" customHeight="1" x14ac:dyDescent="0.25">
      <c r="A511" s="18" t="s">
        <v>91</v>
      </c>
      <c r="B511" s="49"/>
      <c r="C511" s="42" t="s">
        <v>92</v>
      </c>
      <c r="D511" s="12">
        <v>2.33</v>
      </c>
      <c r="E511" s="20">
        <v>8.1199999999999992</v>
      </c>
      <c r="F511" s="11">
        <v>15.549999999999997</v>
      </c>
      <c r="G511" s="20">
        <v>144.59999999999997</v>
      </c>
      <c r="H511" s="11">
        <v>3.2999999999999988E-2</v>
      </c>
      <c r="I511" s="20">
        <v>0</v>
      </c>
      <c r="J511" s="11">
        <v>40</v>
      </c>
      <c r="K511" s="20">
        <v>0.62</v>
      </c>
      <c r="L511" s="11">
        <v>8.1</v>
      </c>
      <c r="M511" s="20">
        <v>22.5</v>
      </c>
      <c r="N511" s="11">
        <v>3.9</v>
      </c>
      <c r="O511" s="20">
        <v>0.38</v>
      </c>
      <c r="P511" s="191" t="s">
        <v>186</v>
      </c>
    </row>
    <row r="512" spans="1:19" ht="30" customHeight="1" x14ac:dyDescent="0.25">
      <c r="A512" s="18" t="s">
        <v>42</v>
      </c>
      <c r="B512" s="49"/>
      <c r="C512" s="42" t="s">
        <v>184</v>
      </c>
      <c r="D512" s="12">
        <v>6.4519601356727101</v>
      </c>
      <c r="E512" s="20">
        <v>5.7563872953393913</v>
      </c>
      <c r="F512" s="11">
        <v>23.196935220468156</v>
      </c>
      <c r="G512" s="20">
        <v>192.86711192998618</v>
      </c>
      <c r="H512" s="11">
        <v>0.10500000000000001</v>
      </c>
      <c r="I512" s="20">
        <v>0.72</v>
      </c>
      <c r="J512" s="11">
        <v>31.099999999999998</v>
      </c>
      <c r="K512" s="20">
        <v>0.54750000000000021</v>
      </c>
      <c r="L512" s="11">
        <v>109.47750000000001</v>
      </c>
      <c r="M512" s="20">
        <v>165.22500000000002</v>
      </c>
      <c r="N512" s="11">
        <v>33.247500000000002</v>
      </c>
      <c r="O512" s="20">
        <v>1.7499999999999998</v>
      </c>
      <c r="P512" s="191" t="s">
        <v>203</v>
      </c>
    </row>
    <row r="513" spans="1:18" ht="18.75" customHeight="1" x14ac:dyDescent="0.25">
      <c r="A513" s="18" t="s">
        <v>114</v>
      </c>
      <c r="B513" s="49"/>
      <c r="C513" s="42">
        <v>40</v>
      </c>
      <c r="D513" s="12">
        <v>5.08</v>
      </c>
      <c r="E513" s="20">
        <v>4.6000000000000005</v>
      </c>
      <c r="F513" s="11">
        <v>0.28000000000000003</v>
      </c>
      <c r="G513" s="20">
        <v>62.800000000000004</v>
      </c>
      <c r="H513" s="11">
        <v>2.8000000000000004E-2</v>
      </c>
      <c r="I513" s="20"/>
      <c r="J513" s="11">
        <v>100</v>
      </c>
      <c r="K513" s="20">
        <v>0.24</v>
      </c>
      <c r="L513" s="11">
        <v>22</v>
      </c>
      <c r="M513" s="20">
        <v>76.8</v>
      </c>
      <c r="N513" s="11">
        <v>4.8</v>
      </c>
      <c r="O513" s="20">
        <v>1</v>
      </c>
      <c r="P513" s="191" t="s">
        <v>204</v>
      </c>
    </row>
    <row r="514" spans="1:18" ht="15.75" customHeight="1" x14ac:dyDescent="0.25">
      <c r="A514" s="18" t="s">
        <v>45</v>
      </c>
      <c r="B514" s="9"/>
      <c r="C514" s="42" t="s">
        <v>230</v>
      </c>
      <c r="D514" s="12">
        <v>3.1659999999999999</v>
      </c>
      <c r="E514" s="20">
        <v>2.6780000000000004</v>
      </c>
      <c r="F514" s="11">
        <v>5.9660000000000011</v>
      </c>
      <c r="G514" s="20">
        <v>60.600000000000009</v>
      </c>
      <c r="H514" s="11">
        <v>4.4000000000000004E-2</v>
      </c>
      <c r="I514" s="20">
        <v>1.3</v>
      </c>
      <c r="J514" s="11">
        <v>20</v>
      </c>
      <c r="K514" s="20">
        <v>0</v>
      </c>
      <c r="L514" s="11">
        <v>125.48</v>
      </c>
      <c r="M514" s="20">
        <v>90</v>
      </c>
      <c r="N514" s="11">
        <v>14</v>
      </c>
      <c r="O514" s="20">
        <v>0.10400000000000001</v>
      </c>
      <c r="P514" s="191" t="s">
        <v>231</v>
      </c>
    </row>
    <row r="515" spans="1:18" x14ac:dyDescent="0.25">
      <c r="A515" s="18" t="s">
        <v>70</v>
      </c>
      <c r="B515" s="49"/>
      <c r="C515" s="42">
        <v>120</v>
      </c>
      <c r="D515" s="11">
        <v>0.48</v>
      </c>
      <c r="E515" s="20">
        <v>0.48</v>
      </c>
      <c r="F515" s="11">
        <v>11.759999999999998</v>
      </c>
      <c r="G515" s="20">
        <v>56.399999999999984</v>
      </c>
      <c r="H515" s="11">
        <v>3.599999999999999E-2</v>
      </c>
      <c r="I515" s="20">
        <v>11.999999999999996</v>
      </c>
      <c r="J515" s="11">
        <v>0</v>
      </c>
      <c r="K515" s="20">
        <v>0.24</v>
      </c>
      <c r="L515" s="11">
        <v>19.2</v>
      </c>
      <c r="M515" s="20">
        <v>13.2</v>
      </c>
      <c r="N515" s="20">
        <v>10.799999999999999</v>
      </c>
      <c r="O515" s="11">
        <v>2.6399999999999997</v>
      </c>
      <c r="P515" s="176" t="s">
        <v>189</v>
      </c>
    </row>
    <row r="516" spans="1:18" ht="16.5" thickBot="1" x14ac:dyDescent="0.3">
      <c r="A516" s="18" t="s">
        <v>37</v>
      </c>
      <c r="B516" s="9"/>
      <c r="C516" s="42">
        <v>30</v>
      </c>
      <c r="D516" s="12">
        <v>2.25</v>
      </c>
      <c r="E516" s="20">
        <v>0.87</v>
      </c>
      <c r="F516" s="33">
        <v>15.419999999999998</v>
      </c>
      <c r="G516" s="12">
        <v>78.599999999999994</v>
      </c>
      <c r="H516" s="12">
        <v>3.3000000000000002E-2</v>
      </c>
      <c r="I516" s="20">
        <v>0</v>
      </c>
      <c r="J516" s="11">
        <v>0</v>
      </c>
      <c r="K516" s="20">
        <v>0.51</v>
      </c>
      <c r="L516" s="11">
        <v>5.7</v>
      </c>
      <c r="M516" s="20">
        <v>19.5</v>
      </c>
      <c r="N516" s="20">
        <v>3.9</v>
      </c>
      <c r="O516" s="11">
        <v>0.36</v>
      </c>
      <c r="P516" s="176" t="s">
        <v>188</v>
      </c>
    </row>
    <row r="517" spans="1:18" ht="16.5" thickBot="1" x14ac:dyDescent="0.3">
      <c r="A517" s="154" t="s">
        <v>167</v>
      </c>
      <c r="B517" s="98"/>
      <c r="C517" s="58">
        <v>584</v>
      </c>
      <c r="D517" s="22">
        <f>SUM(D511:D516)</f>
        <v>19.757960135672711</v>
      </c>
      <c r="E517" s="37">
        <f t="shared" ref="E517:O517" si="98">SUM(E511:E516)</f>
        <v>22.504387295339395</v>
      </c>
      <c r="F517" s="22">
        <f>SUM(F511:F516)</f>
        <v>72.172935220468148</v>
      </c>
      <c r="G517" s="36">
        <f>SUM(G511:G516)</f>
        <v>595.86711192998621</v>
      </c>
      <c r="H517" s="22">
        <f t="shared" si="98"/>
        <v>0.27900000000000003</v>
      </c>
      <c r="I517" s="36">
        <f t="shared" si="98"/>
        <v>14.019999999999996</v>
      </c>
      <c r="J517" s="22">
        <f t="shared" si="98"/>
        <v>191.1</v>
      </c>
      <c r="K517" s="36">
        <f t="shared" si="98"/>
        <v>2.1575000000000002</v>
      </c>
      <c r="L517" s="22">
        <f t="shared" si="98"/>
        <v>289.95749999999998</v>
      </c>
      <c r="M517" s="36">
        <f t="shared" si="98"/>
        <v>387.22500000000002</v>
      </c>
      <c r="N517" s="22">
        <f t="shared" si="98"/>
        <v>70.647500000000008</v>
      </c>
      <c r="O517" s="36">
        <f t="shared" si="98"/>
        <v>6.234</v>
      </c>
      <c r="P517" s="195"/>
    </row>
    <row r="518" spans="1:18" ht="31.5" x14ac:dyDescent="0.25">
      <c r="A518" s="18"/>
      <c r="B518" s="49" t="s">
        <v>168</v>
      </c>
      <c r="C518" s="157"/>
      <c r="D518" s="20"/>
      <c r="E518" s="11"/>
      <c r="F518" s="20"/>
      <c r="G518" s="11"/>
      <c r="H518" s="20"/>
      <c r="I518" s="11"/>
      <c r="J518" s="20"/>
      <c r="K518" s="11"/>
      <c r="L518" s="20"/>
      <c r="M518" s="11"/>
      <c r="N518" s="20"/>
      <c r="O518" s="11"/>
      <c r="P518" s="176"/>
    </row>
    <row r="519" spans="1:18" ht="16.5" thickBot="1" x14ac:dyDescent="0.3">
      <c r="A519" s="76" t="s">
        <v>34</v>
      </c>
      <c r="B519" s="9"/>
      <c r="C519" s="19">
        <v>180</v>
      </c>
      <c r="D519" s="11">
        <v>0.9</v>
      </c>
      <c r="E519" s="20">
        <v>0</v>
      </c>
      <c r="F519" s="11">
        <v>18.18</v>
      </c>
      <c r="G519" s="46">
        <v>76.319999999999993</v>
      </c>
      <c r="H519" s="47">
        <v>1.9799999999999998E-2</v>
      </c>
      <c r="I519" s="19">
        <v>3.5999999999999996</v>
      </c>
      <c r="J519" s="47">
        <v>0</v>
      </c>
      <c r="K519" s="19">
        <v>0.18000000000000002</v>
      </c>
      <c r="L519" s="47">
        <v>12.6</v>
      </c>
      <c r="M519" s="19">
        <v>12.6</v>
      </c>
      <c r="N519" s="19">
        <v>7.2</v>
      </c>
      <c r="O519" s="47">
        <v>2.52</v>
      </c>
      <c r="P519" s="176" t="s">
        <v>197</v>
      </c>
    </row>
    <row r="520" spans="1:18" s="69" customFormat="1" ht="16.5" thickBot="1" x14ac:dyDescent="0.3">
      <c r="A520" s="119" t="s">
        <v>167</v>
      </c>
      <c r="B520" s="99"/>
      <c r="C520" s="155">
        <v>180</v>
      </c>
      <c r="D520" s="22">
        <f t="shared" ref="D520:O520" si="99">SUM(D519:D519)</f>
        <v>0.9</v>
      </c>
      <c r="E520" s="36">
        <f t="shared" si="99"/>
        <v>0</v>
      </c>
      <c r="F520" s="22">
        <f t="shared" si="99"/>
        <v>18.18</v>
      </c>
      <c r="G520" s="36">
        <f t="shared" si="99"/>
        <v>76.319999999999993</v>
      </c>
      <c r="H520" s="22">
        <f t="shared" si="99"/>
        <v>1.9799999999999998E-2</v>
      </c>
      <c r="I520" s="36">
        <f t="shared" si="99"/>
        <v>3.5999999999999996</v>
      </c>
      <c r="J520" s="22">
        <f t="shared" si="99"/>
        <v>0</v>
      </c>
      <c r="K520" s="36">
        <f t="shared" si="99"/>
        <v>0.18000000000000002</v>
      </c>
      <c r="L520" s="22">
        <f t="shared" si="99"/>
        <v>12.6</v>
      </c>
      <c r="M520" s="36">
        <f t="shared" si="99"/>
        <v>12.6</v>
      </c>
      <c r="N520" s="22">
        <f t="shared" si="99"/>
        <v>7.2</v>
      </c>
      <c r="O520" s="36">
        <f t="shared" si="99"/>
        <v>2.52</v>
      </c>
      <c r="P520" s="195"/>
      <c r="Q520" s="108"/>
    </row>
    <row r="521" spans="1:18" s="69" customFormat="1" ht="25.5" customHeight="1" thickBot="1" x14ac:dyDescent="0.3">
      <c r="A521" s="249" t="s">
        <v>367</v>
      </c>
      <c r="B521" s="250"/>
      <c r="C521" s="156">
        <f>C517+C520</f>
        <v>764</v>
      </c>
      <c r="D521" s="22">
        <f>D517+D520</f>
        <v>20.65796013567271</v>
      </c>
      <c r="E521" s="22">
        <f t="shared" ref="E521:O521" si="100">E517+E520</f>
        <v>22.504387295339395</v>
      </c>
      <c r="F521" s="22">
        <f t="shared" si="100"/>
        <v>90.35293522046814</v>
      </c>
      <c r="G521" s="22">
        <f t="shared" si="100"/>
        <v>672.18711192998626</v>
      </c>
      <c r="H521" s="22">
        <f t="shared" si="100"/>
        <v>0.29880000000000001</v>
      </c>
      <c r="I521" s="22">
        <f t="shared" si="100"/>
        <v>17.619999999999997</v>
      </c>
      <c r="J521" s="22">
        <f t="shared" si="100"/>
        <v>191.1</v>
      </c>
      <c r="K521" s="22">
        <f t="shared" si="100"/>
        <v>2.3375000000000004</v>
      </c>
      <c r="L521" s="22">
        <f t="shared" si="100"/>
        <v>302.5575</v>
      </c>
      <c r="M521" s="22">
        <f t="shared" si="100"/>
        <v>399.82500000000005</v>
      </c>
      <c r="N521" s="22">
        <f t="shared" si="100"/>
        <v>77.847500000000011</v>
      </c>
      <c r="O521" s="22">
        <f t="shared" si="100"/>
        <v>8.7539999999999996</v>
      </c>
      <c r="P521" s="195"/>
      <c r="Q521" s="108">
        <f>G521/2350</f>
        <v>0.28603706890637715</v>
      </c>
      <c r="R521" s="131" t="s">
        <v>319</v>
      </c>
    </row>
    <row r="522" spans="1:18" x14ac:dyDescent="0.25">
      <c r="A522" s="7"/>
      <c r="B522" s="16" t="s">
        <v>12</v>
      </c>
      <c r="C522" s="59"/>
      <c r="D522" s="117"/>
      <c r="E522" s="24"/>
      <c r="F522" s="117"/>
      <c r="G522" s="24"/>
      <c r="H522" s="117"/>
      <c r="I522" s="24"/>
      <c r="J522" s="117"/>
      <c r="K522" s="24"/>
      <c r="L522" s="117"/>
      <c r="M522" s="24"/>
      <c r="N522" s="117"/>
      <c r="O522" s="24"/>
      <c r="P522" s="224"/>
    </row>
    <row r="523" spans="1:18" x14ac:dyDescent="0.25">
      <c r="A523" s="18" t="s">
        <v>147</v>
      </c>
      <c r="B523" s="49"/>
      <c r="C523" s="43" t="s">
        <v>251</v>
      </c>
      <c r="D523" s="11">
        <v>0.24</v>
      </c>
      <c r="E523" s="20">
        <v>0.03</v>
      </c>
      <c r="F523" s="11">
        <v>0.5099999999999999</v>
      </c>
      <c r="G523" s="20">
        <v>2.9999999999999996</v>
      </c>
      <c r="H523" s="11">
        <v>5.9999999999999993E-3</v>
      </c>
      <c r="I523" s="20">
        <v>1.0499999999999998</v>
      </c>
      <c r="J523" s="11">
        <v>0</v>
      </c>
      <c r="K523" s="20">
        <v>0.03</v>
      </c>
      <c r="L523" s="11">
        <v>6.8999999999999995</v>
      </c>
      <c r="M523" s="20">
        <v>7.2</v>
      </c>
      <c r="N523" s="11">
        <v>4.2</v>
      </c>
      <c r="O523" s="20">
        <v>0.18</v>
      </c>
      <c r="P523" s="215" t="s">
        <v>310</v>
      </c>
    </row>
    <row r="524" spans="1:18" ht="31.5" x14ac:dyDescent="0.25">
      <c r="A524" s="18" t="s">
        <v>357</v>
      </c>
      <c r="B524" s="49"/>
      <c r="C524" s="43" t="s">
        <v>348</v>
      </c>
      <c r="D524" s="166">
        <v>3.3801699999999997</v>
      </c>
      <c r="E524" s="167">
        <v>5.2235300000000002</v>
      </c>
      <c r="F524" s="166">
        <v>15.9</v>
      </c>
      <c r="G524" s="167">
        <v>102.571</v>
      </c>
      <c r="H524" s="166">
        <v>4.181E-2</v>
      </c>
      <c r="I524" s="167">
        <v>7.9550000000000001</v>
      </c>
      <c r="J524" s="166">
        <v>2.1999999999999997</v>
      </c>
      <c r="K524" s="167">
        <v>1.9103999999999999</v>
      </c>
      <c r="L524" s="166">
        <v>31.067200000000003</v>
      </c>
      <c r="M524" s="167">
        <v>49.702600000000004</v>
      </c>
      <c r="N524" s="166">
        <v>14.882000000000001</v>
      </c>
      <c r="O524" s="167">
        <v>0.63159999999999994</v>
      </c>
      <c r="P524" s="206" t="s">
        <v>271</v>
      </c>
    </row>
    <row r="525" spans="1:18" x14ac:dyDescent="0.25">
      <c r="A525" s="18" t="s">
        <v>145</v>
      </c>
      <c r="B525" s="49"/>
      <c r="C525" s="43" t="s">
        <v>230</v>
      </c>
      <c r="D525" s="11">
        <v>19.7</v>
      </c>
      <c r="E525" s="20">
        <v>24.657142857142862</v>
      </c>
      <c r="F525" s="11">
        <v>38.19</v>
      </c>
      <c r="G525" s="20">
        <v>417.14285714285717</v>
      </c>
      <c r="H525" s="11">
        <v>0.35714285714285715</v>
      </c>
      <c r="I525" s="20">
        <v>6.8285714285714292</v>
      </c>
      <c r="J525" s="11">
        <v>0</v>
      </c>
      <c r="K525" s="20">
        <v>5.0999999999999996</v>
      </c>
      <c r="L525" s="11">
        <v>58.928571428571438</v>
      </c>
      <c r="M525" s="20">
        <v>402.35714285714289</v>
      </c>
      <c r="N525" s="11">
        <v>151.64285714285714</v>
      </c>
      <c r="O525" s="20">
        <v>5.4571428571428582</v>
      </c>
      <c r="P525" s="205" t="s">
        <v>311</v>
      </c>
    </row>
    <row r="526" spans="1:18" x14ac:dyDescent="0.25">
      <c r="A526" s="18" t="s">
        <v>393</v>
      </c>
      <c r="B526" s="49"/>
      <c r="C526" s="43" t="s">
        <v>230</v>
      </c>
      <c r="D526" s="11">
        <v>0.16</v>
      </c>
      <c r="E526" s="20">
        <v>0.12</v>
      </c>
      <c r="F526" s="11">
        <v>18.099999999999998</v>
      </c>
      <c r="G526" s="20">
        <v>74.59999999999998</v>
      </c>
      <c r="H526" s="11">
        <v>8.0000000000000002E-3</v>
      </c>
      <c r="I526" s="20">
        <v>0.90000000000000013</v>
      </c>
      <c r="J526" s="11">
        <v>0</v>
      </c>
      <c r="K526" s="20">
        <v>0.16</v>
      </c>
      <c r="L526" s="11">
        <v>15.080000000000002</v>
      </c>
      <c r="M526" s="20">
        <v>6.4</v>
      </c>
      <c r="N526" s="11">
        <v>6.34</v>
      </c>
      <c r="O526" s="20">
        <v>0.96199999999999997</v>
      </c>
      <c r="P526" s="215" t="s">
        <v>243</v>
      </c>
    </row>
    <row r="527" spans="1:18" ht="29.25" customHeight="1" x14ac:dyDescent="0.25">
      <c r="A527" s="30" t="s">
        <v>13</v>
      </c>
      <c r="B527" s="73"/>
      <c r="C527" s="53">
        <v>50</v>
      </c>
      <c r="D527" s="31">
        <v>3.3</v>
      </c>
      <c r="E527" s="32">
        <v>0.6</v>
      </c>
      <c r="F527" s="31">
        <v>19.8</v>
      </c>
      <c r="G527" s="32">
        <v>99</v>
      </c>
      <c r="H527" s="31">
        <v>8.5000000000000006E-2</v>
      </c>
      <c r="I527" s="32">
        <v>0</v>
      </c>
      <c r="J527" s="31">
        <v>0</v>
      </c>
      <c r="K527" s="32">
        <v>0.7</v>
      </c>
      <c r="L527" s="31">
        <v>14.5</v>
      </c>
      <c r="M527" s="32">
        <v>75</v>
      </c>
      <c r="N527" s="31">
        <v>23.5</v>
      </c>
      <c r="O527" s="32">
        <v>1.95</v>
      </c>
      <c r="P527" s="190" t="s">
        <v>198</v>
      </c>
    </row>
    <row r="528" spans="1:18" ht="16.5" thickBot="1" x14ac:dyDescent="0.3">
      <c r="A528" s="18" t="s">
        <v>35</v>
      </c>
      <c r="B528" s="9"/>
      <c r="C528" s="19">
        <v>40</v>
      </c>
      <c r="D528" s="20">
        <v>3.04</v>
      </c>
      <c r="E528" s="162">
        <v>0.32000000000000006</v>
      </c>
      <c r="F528" s="11">
        <v>19.680000000000003</v>
      </c>
      <c r="G528" s="35">
        <v>94</v>
      </c>
      <c r="H528" s="19">
        <v>4.4000000000000004E-2</v>
      </c>
      <c r="I528" s="63">
        <v>0</v>
      </c>
      <c r="J528" s="19">
        <v>0</v>
      </c>
      <c r="K528" s="19">
        <v>0.44000000000000006</v>
      </c>
      <c r="L528" s="19">
        <v>8</v>
      </c>
      <c r="M528" s="19">
        <v>26</v>
      </c>
      <c r="N528" s="19">
        <v>5.6000000000000005</v>
      </c>
      <c r="O528" s="47">
        <v>0.44000000000000006</v>
      </c>
      <c r="P528" s="187" t="s">
        <v>188</v>
      </c>
    </row>
    <row r="529" spans="1:18" ht="21.75" customHeight="1" thickBot="1" x14ac:dyDescent="0.3">
      <c r="A529" s="119" t="s">
        <v>167</v>
      </c>
      <c r="B529" s="98"/>
      <c r="C529" s="21">
        <v>731</v>
      </c>
      <c r="D529" s="22">
        <f>SUM(D523:D528)</f>
        <v>29.820169999999997</v>
      </c>
      <c r="E529" s="22">
        <f t="shared" ref="E529:O529" si="101">SUM(E523:E528)</f>
        <v>30.950672857142866</v>
      </c>
      <c r="F529" s="22">
        <f>SUM(F523:F528)</f>
        <v>112.17999999999999</v>
      </c>
      <c r="G529" s="22">
        <f t="shared" si="101"/>
        <v>790.31385714285716</v>
      </c>
      <c r="H529" s="22">
        <f t="shared" si="101"/>
        <v>0.54195285714285724</v>
      </c>
      <c r="I529" s="22">
        <f t="shared" si="101"/>
        <v>16.733571428571427</v>
      </c>
      <c r="J529" s="22">
        <f t="shared" si="101"/>
        <v>2.1999999999999997</v>
      </c>
      <c r="K529" s="22">
        <f t="shared" si="101"/>
        <v>8.3404000000000007</v>
      </c>
      <c r="L529" s="22">
        <f t="shared" si="101"/>
        <v>134.47577142857142</v>
      </c>
      <c r="M529" s="22">
        <f t="shared" si="101"/>
        <v>566.65974285714287</v>
      </c>
      <c r="N529" s="22">
        <f t="shared" si="101"/>
        <v>206.16485714285713</v>
      </c>
      <c r="O529" s="22">
        <f t="shared" si="101"/>
        <v>9.6207428571428562</v>
      </c>
      <c r="P529" s="210"/>
      <c r="Q529" s="108">
        <f>G529/2350</f>
        <v>0.33630376899696052</v>
      </c>
      <c r="R529" s="134" t="s">
        <v>320</v>
      </c>
    </row>
    <row r="530" spans="1:18" ht="17.25" customHeight="1" thickBot="1" x14ac:dyDescent="0.3">
      <c r="A530" s="154" t="s">
        <v>169</v>
      </c>
      <c r="B530" s="100"/>
      <c r="C530" s="83">
        <f>C517+C520+C529</f>
        <v>1495</v>
      </c>
      <c r="D530" s="22">
        <f t="shared" ref="D530:O530" si="102">D517+D520+D529</f>
        <v>50.478130135672707</v>
      </c>
      <c r="E530" s="22">
        <f t="shared" si="102"/>
        <v>53.455060152482261</v>
      </c>
      <c r="F530" s="22">
        <f t="shared" si="102"/>
        <v>202.53293522046812</v>
      </c>
      <c r="G530" s="22">
        <f t="shared" si="102"/>
        <v>1462.5009690728434</v>
      </c>
      <c r="H530" s="22">
        <f t="shared" si="102"/>
        <v>0.8407528571428573</v>
      </c>
      <c r="I530" s="22">
        <f t="shared" si="102"/>
        <v>34.353571428571428</v>
      </c>
      <c r="J530" s="22">
        <f t="shared" si="102"/>
        <v>193.29999999999998</v>
      </c>
      <c r="K530" s="22">
        <f t="shared" si="102"/>
        <v>10.677900000000001</v>
      </c>
      <c r="L530" s="22">
        <f t="shared" si="102"/>
        <v>437.03327142857142</v>
      </c>
      <c r="M530" s="22">
        <f t="shared" si="102"/>
        <v>966.48474285714292</v>
      </c>
      <c r="N530" s="22">
        <f t="shared" si="102"/>
        <v>284.01235714285713</v>
      </c>
      <c r="O530" s="22">
        <f t="shared" si="102"/>
        <v>18.374742857142856</v>
      </c>
      <c r="P530" s="210"/>
      <c r="Q530" s="108">
        <f>G530/2350</f>
        <v>0.62234083790333761</v>
      </c>
      <c r="R530" s="131" t="s">
        <v>321</v>
      </c>
    </row>
    <row r="531" spans="1:18" x14ac:dyDescent="0.25">
      <c r="A531" s="77"/>
      <c r="B531" s="16"/>
      <c r="C531" s="81"/>
      <c r="D531" s="84"/>
      <c r="E531" s="84"/>
      <c r="F531" s="84"/>
      <c r="G531" s="56"/>
      <c r="H531" s="56"/>
      <c r="I531" s="56"/>
      <c r="J531" s="56"/>
      <c r="K531" s="56"/>
      <c r="L531" s="56"/>
      <c r="M531" s="56"/>
      <c r="N531" s="56"/>
      <c r="O531" s="56"/>
      <c r="P531" s="199"/>
    </row>
    <row r="532" spans="1:18" ht="16.5" thickBot="1" x14ac:dyDescent="0.3">
      <c r="A532" s="75" t="s">
        <v>67</v>
      </c>
      <c r="B532" s="80"/>
      <c r="C532" s="80"/>
      <c r="P532" s="200"/>
    </row>
    <row r="533" spans="1:18" x14ac:dyDescent="0.25">
      <c r="A533" s="7" t="s">
        <v>148</v>
      </c>
      <c r="B533" s="82"/>
      <c r="C533" s="41" t="s">
        <v>149</v>
      </c>
      <c r="D533" s="251" t="s">
        <v>150</v>
      </c>
      <c r="E533" s="252"/>
      <c r="F533" s="253"/>
      <c r="G533" s="24" t="s">
        <v>151</v>
      </c>
      <c r="H533" s="264" t="s">
        <v>152</v>
      </c>
      <c r="I533" s="261" t="s">
        <v>153</v>
      </c>
      <c r="J533" s="267" t="s">
        <v>154</v>
      </c>
      <c r="K533" s="261" t="s">
        <v>155</v>
      </c>
      <c r="L533" s="267" t="s">
        <v>156</v>
      </c>
      <c r="M533" s="261" t="s">
        <v>157</v>
      </c>
      <c r="N533" s="261" t="s">
        <v>158</v>
      </c>
      <c r="O533" s="258" t="s">
        <v>159</v>
      </c>
      <c r="P533" s="194" t="s">
        <v>170</v>
      </c>
    </row>
    <row r="534" spans="1:18" ht="16.5" thickBot="1" x14ac:dyDescent="0.3">
      <c r="A534" s="18" t="s">
        <v>160</v>
      </c>
      <c r="B534" s="9"/>
      <c r="C534" s="42" t="s">
        <v>161</v>
      </c>
      <c r="D534" s="128"/>
      <c r="E534" s="128"/>
      <c r="F534" s="128"/>
      <c r="G534" s="20" t="s">
        <v>173</v>
      </c>
      <c r="H534" s="265"/>
      <c r="I534" s="262"/>
      <c r="J534" s="268"/>
      <c r="K534" s="262"/>
      <c r="L534" s="268"/>
      <c r="M534" s="262"/>
      <c r="N534" s="262"/>
      <c r="O534" s="259"/>
      <c r="P534" s="176" t="s">
        <v>171</v>
      </c>
    </row>
    <row r="535" spans="1:18" ht="16.5" thickBot="1" x14ac:dyDescent="0.3">
      <c r="A535" s="13"/>
      <c r="B535" s="93"/>
      <c r="C535" s="57"/>
      <c r="D535" s="64" t="s">
        <v>162</v>
      </c>
      <c r="E535" s="14" t="s">
        <v>163</v>
      </c>
      <c r="F535" s="52" t="s">
        <v>164</v>
      </c>
      <c r="G535" s="14" t="s">
        <v>165</v>
      </c>
      <c r="H535" s="266"/>
      <c r="I535" s="263"/>
      <c r="J535" s="269"/>
      <c r="K535" s="263"/>
      <c r="L535" s="269"/>
      <c r="M535" s="263"/>
      <c r="N535" s="263"/>
      <c r="O535" s="260"/>
      <c r="P535" s="187"/>
    </row>
    <row r="536" spans="1:18" x14ac:dyDescent="0.25">
      <c r="A536" s="7"/>
      <c r="B536" s="16" t="s">
        <v>5</v>
      </c>
      <c r="C536" s="42"/>
      <c r="D536" s="11"/>
      <c r="E536" s="24"/>
      <c r="F536" s="11"/>
      <c r="G536" s="24"/>
      <c r="H536" s="117"/>
      <c r="I536" s="24"/>
      <c r="J536" s="117"/>
      <c r="K536" s="24"/>
      <c r="L536" s="117"/>
      <c r="M536" s="24"/>
      <c r="N536" s="24"/>
      <c r="O536" s="117"/>
      <c r="P536" s="194"/>
    </row>
    <row r="537" spans="1:18" x14ac:dyDescent="0.25">
      <c r="A537" s="18" t="s">
        <v>90</v>
      </c>
      <c r="B537" s="49"/>
      <c r="C537" s="42" t="s">
        <v>89</v>
      </c>
      <c r="D537" s="11">
        <v>6.2750000000000004</v>
      </c>
      <c r="E537" s="20">
        <v>12.11</v>
      </c>
      <c r="F537" s="11">
        <v>15.549999999999997</v>
      </c>
      <c r="G537" s="20">
        <v>196.09999999999997</v>
      </c>
      <c r="H537" s="11">
        <v>3.7999999999999985E-2</v>
      </c>
      <c r="I537" s="20">
        <v>0.105</v>
      </c>
      <c r="J537" s="11">
        <v>71.5</v>
      </c>
      <c r="K537" s="20">
        <v>0.67999999999999994</v>
      </c>
      <c r="L537" s="11">
        <v>158.09999999999997</v>
      </c>
      <c r="M537" s="20">
        <v>112.49999999999999</v>
      </c>
      <c r="N537" s="20">
        <v>12.149999999999999</v>
      </c>
      <c r="O537" s="11">
        <v>0.48499999999999999</v>
      </c>
      <c r="P537" s="176" t="s">
        <v>201</v>
      </c>
    </row>
    <row r="538" spans="1:18" ht="31.5" x14ac:dyDescent="0.25">
      <c r="A538" s="18" t="s">
        <v>55</v>
      </c>
      <c r="B538" s="49"/>
      <c r="C538" s="42" t="s">
        <v>166</v>
      </c>
      <c r="D538" s="11">
        <v>8.3000000000000007</v>
      </c>
      <c r="E538" s="20">
        <v>6.8699999999999992</v>
      </c>
      <c r="F538" s="11">
        <v>28.61</v>
      </c>
      <c r="G538" s="20">
        <v>237.2</v>
      </c>
      <c r="H538" s="11">
        <v>5.3999999999999979E-2</v>
      </c>
      <c r="I538" s="20">
        <v>0.86399999999999966</v>
      </c>
      <c r="J538" s="11">
        <v>33.319999999999993</v>
      </c>
      <c r="K538" s="20">
        <v>0.15799999999999997</v>
      </c>
      <c r="L538" s="11">
        <v>116.64299999999996</v>
      </c>
      <c r="M538" s="20">
        <v>140.49599999999998</v>
      </c>
      <c r="N538" s="20">
        <v>32.814</v>
      </c>
      <c r="O538" s="11">
        <v>0.53199999999999992</v>
      </c>
      <c r="P538" s="176" t="s">
        <v>289</v>
      </c>
    </row>
    <row r="539" spans="1:18" x14ac:dyDescent="0.25">
      <c r="A539" s="18" t="s">
        <v>78</v>
      </c>
      <c r="B539" s="9"/>
      <c r="C539" s="42" t="s">
        <v>312</v>
      </c>
      <c r="D539" s="11">
        <v>0.13</v>
      </c>
      <c r="E539" s="20">
        <v>0.02</v>
      </c>
      <c r="F539" s="11">
        <v>10.199999999999999</v>
      </c>
      <c r="G539" s="20">
        <v>42</v>
      </c>
      <c r="H539" s="11">
        <v>0.11900000000000001</v>
      </c>
      <c r="I539" s="20">
        <v>1.9999999999999989</v>
      </c>
      <c r="J539" s="11">
        <v>51.7</v>
      </c>
      <c r="K539" s="20">
        <v>4.0149999999999997</v>
      </c>
      <c r="L539" s="11">
        <v>34.964999999999996</v>
      </c>
      <c r="M539" s="20">
        <v>301.495</v>
      </c>
      <c r="N539" s="20">
        <v>52.709999999999994</v>
      </c>
      <c r="O539" s="11">
        <v>3.5555000000000003</v>
      </c>
      <c r="P539" s="176" t="s">
        <v>313</v>
      </c>
    </row>
    <row r="540" spans="1:18" x14ac:dyDescent="0.25">
      <c r="A540" s="18" t="s">
        <v>70</v>
      </c>
      <c r="B540" s="9"/>
      <c r="C540" s="42">
        <v>120</v>
      </c>
      <c r="D540" s="12">
        <v>0.48</v>
      </c>
      <c r="E540" s="20">
        <v>0.48</v>
      </c>
      <c r="F540" s="11">
        <v>11.759999999999998</v>
      </c>
      <c r="G540" s="20">
        <v>56.399999999999984</v>
      </c>
      <c r="H540" s="47">
        <v>3.599999999999999E-2</v>
      </c>
      <c r="I540" s="19">
        <v>11.999999999999996</v>
      </c>
      <c r="J540" s="47">
        <v>0</v>
      </c>
      <c r="K540" s="19">
        <v>0.24</v>
      </c>
      <c r="L540" s="47">
        <v>19.2</v>
      </c>
      <c r="M540" s="19">
        <v>13.2</v>
      </c>
      <c r="N540" s="19">
        <v>10.799999999999999</v>
      </c>
      <c r="O540" s="47">
        <v>2.6399999999999997</v>
      </c>
      <c r="P540" s="176" t="s">
        <v>189</v>
      </c>
    </row>
    <row r="541" spans="1:18" ht="16.5" thickBot="1" x14ac:dyDescent="0.3">
      <c r="A541" s="18" t="s">
        <v>37</v>
      </c>
      <c r="B541" s="9"/>
      <c r="C541" s="42">
        <v>30</v>
      </c>
      <c r="D541" s="12">
        <v>2.25</v>
      </c>
      <c r="E541" s="20">
        <v>0.87</v>
      </c>
      <c r="F541" s="33">
        <v>15.419999999999998</v>
      </c>
      <c r="G541" s="12">
        <v>78.599999999999994</v>
      </c>
      <c r="H541" s="12">
        <v>3.3000000000000002E-2</v>
      </c>
      <c r="I541" s="20">
        <v>0</v>
      </c>
      <c r="J541" s="11">
        <v>0</v>
      </c>
      <c r="K541" s="20">
        <v>0.51</v>
      </c>
      <c r="L541" s="11">
        <v>5.7</v>
      </c>
      <c r="M541" s="20">
        <v>19.5</v>
      </c>
      <c r="N541" s="20">
        <v>3.9</v>
      </c>
      <c r="O541" s="11">
        <v>0.36</v>
      </c>
      <c r="P541" s="176" t="s">
        <v>188</v>
      </c>
    </row>
    <row r="542" spans="1:18" ht="16.5" thickBot="1" x14ac:dyDescent="0.3">
      <c r="A542" s="119" t="s">
        <v>167</v>
      </c>
      <c r="B542" s="98"/>
      <c r="C542" s="83">
        <v>590</v>
      </c>
      <c r="D542" s="22">
        <f>SUM(D537:D541)</f>
        <v>17.435000000000002</v>
      </c>
      <c r="E542" s="22">
        <f t="shared" ref="E542:O542" si="103">SUM(E537:E541)</f>
        <v>20.349999999999998</v>
      </c>
      <c r="F542" s="22">
        <f t="shared" si="103"/>
        <v>81.540000000000006</v>
      </c>
      <c r="G542" s="22">
        <f t="shared" si="103"/>
        <v>610.29999999999995</v>
      </c>
      <c r="H542" s="22">
        <f t="shared" si="103"/>
        <v>0.27999999999999992</v>
      </c>
      <c r="I542" s="22">
        <f t="shared" si="103"/>
        <v>14.968999999999994</v>
      </c>
      <c r="J542" s="22">
        <f t="shared" si="103"/>
        <v>156.51999999999998</v>
      </c>
      <c r="K542" s="22">
        <f t="shared" si="103"/>
        <v>5.6029999999999998</v>
      </c>
      <c r="L542" s="22">
        <f t="shared" si="103"/>
        <v>334.60799999999989</v>
      </c>
      <c r="M542" s="22">
        <f t="shared" si="103"/>
        <v>587.19100000000003</v>
      </c>
      <c r="N542" s="22">
        <f t="shared" si="103"/>
        <v>112.374</v>
      </c>
      <c r="O542" s="22">
        <f t="shared" si="103"/>
        <v>7.5724999999999998</v>
      </c>
      <c r="P542" s="195"/>
    </row>
    <row r="543" spans="1:18" ht="26.25" customHeight="1" x14ac:dyDescent="0.25">
      <c r="A543" s="7"/>
      <c r="B543" s="16" t="s">
        <v>168</v>
      </c>
      <c r="C543" s="43"/>
      <c r="D543" s="24"/>
      <c r="E543" s="33"/>
      <c r="F543" s="11"/>
      <c r="G543" s="20"/>
      <c r="H543" s="11"/>
      <c r="I543" s="20"/>
      <c r="J543" s="11"/>
      <c r="K543" s="20"/>
      <c r="L543" s="11"/>
      <c r="M543" s="20"/>
      <c r="N543" s="20"/>
      <c r="O543" s="11"/>
      <c r="P543" s="194"/>
    </row>
    <row r="544" spans="1:18" ht="16.5" thickBot="1" x14ac:dyDescent="0.3">
      <c r="A544" s="18" t="s">
        <v>86</v>
      </c>
      <c r="B544" s="49"/>
      <c r="C544" s="43">
        <v>200</v>
      </c>
      <c r="D544" s="35">
        <v>5.8</v>
      </c>
      <c r="E544" s="33">
        <v>5</v>
      </c>
      <c r="F544" s="11">
        <v>9.6</v>
      </c>
      <c r="G544" s="20">
        <v>107</v>
      </c>
      <c r="H544" s="11">
        <v>3.5999999999999997E-2</v>
      </c>
      <c r="I544" s="20">
        <v>6.3E-2</v>
      </c>
      <c r="J544" s="11">
        <v>36</v>
      </c>
      <c r="K544" s="20">
        <v>0</v>
      </c>
      <c r="L544" s="11">
        <v>223.2</v>
      </c>
      <c r="M544" s="20">
        <v>165.6</v>
      </c>
      <c r="N544" s="20">
        <v>25.2</v>
      </c>
      <c r="O544" s="11">
        <v>0.18</v>
      </c>
      <c r="P544" s="176" t="s">
        <v>233</v>
      </c>
    </row>
    <row r="545" spans="1:18" ht="16.5" thickBot="1" x14ac:dyDescent="0.3">
      <c r="A545" s="119" t="s">
        <v>167</v>
      </c>
      <c r="B545" s="98"/>
      <c r="C545" s="102" t="s">
        <v>230</v>
      </c>
      <c r="D545" s="102">
        <f t="shared" ref="D545:O545" si="104">D544</f>
        <v>5.8</v>
      </c>
      <c r="E545" s="102">
        <f t="shared" si="104"/>
        <v>5</v>
      </c>
      <c r="F545" s="102">
        <f t="shared" si="104"/>
        <v>9.6</v>
      </c>
      <c r="G545" s="102">
        <f t="shared" si="104"/>
        <v>107</v>
      </c>
      <c r="H545" s="102">
        <f t="shared" si="104"/>
        <v>3.5999999999999997E-2</v>
      </c>
      <c r="I545" s="102">
        <f t="shared" si="104"/>
        <v>6.3E-2</v>
      </c>
      <c r="J545" s="102">
        <f t="shared" si="104"/>
        <v>36</v>
      </c>
      <c r="K545" s="102">
        <f t="shared" si="104"/>
        <v>0</v>
      </c>
      <c r="L545" s="102">
        <f t="shared" si="104"/>
        <v>223.2</v>
      </c>
      <c r="M545" s="102">
        <f t="shared" si="104"/>
        <v>165.6</v>
      </c>
      <c r="N545" s="102">
        <f t="shared" si="104"/>
        <v>25.2</v>
      </c>
      <c r="O545" s="102">
        <f t="shared" si="104"/>
        <v>0.18</v>
      </c>
      <c r="P545" s="195"/>
      <c r="R545" s="131"/>
    </row>
    <row r="546" spans="1:18" ht="16.5" customHeight="1" thickBot="1" x14ac:dyDescent="0.3">
      <c r="A546" s="249" t="s">
        <v>367</v>
      </c>
      <c r="B546" s="250"/>
      <c r="C546" s="83">
        <f>C542+C545</f>
        <v>790</v>
      </c>
      <c r="D546" s="22">
        <f>D542+D545</f>
        <v>23.235000000000003</v>
      </c>
      <c r="E546" s="22">
        <f t="shared" ref="E546:O546" si="105">E542+E545</f>
        <v>25.349999999999998</v>
      </c>
      <c r="F546" s="22">
        <f t="shared" si="105"/>
        <v>91.14</v>
      </c>
      <c r="G546" s="22">
        <f t="shared" si="105"/>
        <v>717.3</v>
      </c>
      <c r="H546" s="22">
        <f t="shared" si="105"/>
        <v>0.31599999999999989</v>
      </c>
      <c r="I546" s="22">
        <f t="shared" si="105"/>
        <v>15.031999999999995</v>
      </c>
      <c r="J546" s="22">
        <f t="shared" si="105"/>
        <v>192.51999999999998</v>
      </c>
      <c r="K546" s="22">
        <f t="shared" si="105"/>
        <v>5.6029999999999998</v>
      </c>
      <c r="L546" s="22">
        <f t="shared" si="105"/>
        <v>557.80799999999988</v>
      </c>
      <c r="M546" s="22">
        <f t="shared" si="105"/>
        <v>752.79100000000005</v>
      </c>
      <c r="N546" s="22">
        <f t="shared" si="105"/>
        <v>137.57399999999998</v>
      </c>
      <c r="O546" s="22">
        <f t="shared" si="105"/>
        <v>7.7524999999999995</v>
      </c>
      <c r="P546" s="195"/>
      <c r="Q546" s="108">
        <f>G546/2350</f>
        <v>0.30523404255319148</v>
      </c>
      <c r="R546" s="131" t="s">
        <v>319</v>
      </c>
    </row>
    <row r="547" spans="1:18" x14ac:dyDescent="0.25">
      <c r="A547" s="18"/>
      <c r="B547" s="49" t="s">
        <v>12</v>
      </c>
      <c r="C547" s="43"/>
      <c r="D547" s="11"/>
      <c r="E547" s="20"/>
      <c r="F547" s="11"/>
      <c r="G547" s="20"/>
      <c r="H547" s="11"/>
      <c r="I547" s="20"/>
      <c r="J547" s="11"/>
      <c r="K547" s="20"/>
      <c r="L547" s="11"/>
      <c r="M547" s="20"/>
      <c r="N547" s="20"/>
      <c r="O547" s="11"/>
      <c r="P547" s="176"/>
    </row>
    <row r="548" spans="1:18" x14ac:dyDescent="0.25">
      <c r="A548" s="18" t="s">
        <v>132</v>
      </c>
      <c r="B548" s="49"/>
      <c r="C548" s="43">
        <v>60</v>
      </c>
      <c r="D548" s="11">
        <v>0.6552</v>
      </c>
      <c r="E548" s="20">
        <v>3.6252</v>
      </c>
      <c r="F548" s="11">
        <v>2.2662000000000004</v>
      </c>
      <c r="G548" s="20">
        <v>44.34</v>
      </c>
      <c r="H548" s="11">
        <v>1.8600000000000002E-2</v>
      </c>
      <c r="I548" s="20">
        <v>7.9272000000000009</v>
      </c>
      <c r="J548" s="11"/>
      <c r="K548" s="20">
        <v>0.33</v>
      </c>
      <c r="L548" s="11">
        <v>15.255000000000001</v>
      </c>
      <c r="M548" s="20">
        <v>21.375</v>
      </c>
      <c r="N548" s="33">
        <v>11.3028</v>
      </c>
      <c r="O548" s="11">
        <v>0.39779999999999999</v>
      </c>
      <c r="P548" s="176" t="s">
        <v>292</v>
      </c>
    </row>
    <row r="549" spans="1:18" ht="31.5" x14ac:dyDescent="0.25">
      <c r="A549" s="18" t="s">
        <v>358</v>
      </c>
      <c r="B549" s="49"/>
      <c r="C549" s="43" t="s">
        <v>230</v>
      </c>
      <c r="D549" s="166">
        <v>4.0940000000000003</v>
      </c>
      <c r="E549" s="167">
        <v>4.2759999999999998</v>
      </c>
      <c r="F549" s="166">
        <v>12.91</v>
      </c>
      <c r="G549" s="167">
        <v>106.60000000000001</v>
      </c>
      <c r="H549" s="166">
        <v>0.124</v>
      </c>
      <c r="I549" s="167">
        <v>4.6500000000000004</v>
      </c>
      <c r="J549" s="166">
        <v>0</v>
      </c>
      <c r="K549" s="167">
        <v>1.952</v>
      </c>
      <c r="L549" s="166">
        <v>40.22</v>
      </c>
      <c r="M549" s="167">
        <v>110.38</v>
      </c>
      <c r="N549" s="170">
        <v>30.64</v>
      </c>
      <c r="O549" s="166">
        <v>1.444</v>
      </c>
      <c r="P549" s="203" t="s">
        <v>290</v>
      </c>
    </row>
    <row r="550" spans="1:18" x14ac:dyDescent="0.25">
      <c r="A550" s="18" t="s">
        <v>345</v>
      </c>
      <c r="B550" s="49"/>
      <c r="C550" s="43" t="s">
        <v>208</v>
      </c>
      <c r="D550" s="11">
        <v>14.5</v>
      </c>
      <c r="E550" s="20">
        <v>22.19</v>
      </c>
      <c r="F550" s="11">
        <v>4.8899999999999997</v>
      </c>
      <c r="G550" s="20">
        <v>271</v>
      </c>
      <c r="H550" s="11">
        <v>0.03</v>
      </c>
      <c r="I550" s="20">
        <v>0.92</v>
      </c>
      <c r="J550" s="11"/>
      <c r="K550" s="20">
        <v>2.61</v>
      </c>
      <c r="L550" s="11">
        <v>21.81</v>
      </c>
      <c r="M550" s="20">
        <v>154.15</v>
      </c>
      <c r="N550" s="33">
        <v>22.03</v>
      </c>
      <c r="O550" s="11">
        <v>3.06</v>
      </c>
      <c r="P550" s="176" t="s">
        <v>210</v>
      </c>
    </row>
    <row r="551" spans="1:18" ht="31.5" x14ac:dyDescent="0.25">
      <c r="A551" s="18" t="s">
        <v>341</v>
      </c>
      <c r="B551" s="49"/>
      <c r="C551" s="19" t="s">
        <v>264</v>
      </c>
      <c r="D551" s="11">
        <v>5.6834520958083825</v>
      </c>
      <c r="E551" s="20">
        <v>2.8396586826347305</v>
      </c>
      <c r="F551" s="11">
        <v>31.958922155688626</v>
      </c>
      <c r="G551" s="20">
        <v>176.06047904191615</v>
      </c>
      <c r="H551" s="11">
        <v>5.6999999999999988E-2</v>
      </c>
      <c r="I551" s="20"/>
      <c r="J551" s="11"/>
      <c r="K551" s="20">
        <v>0.80543413173652689</v>
      </c>
      <c r="L551" s="11">
        <v>11.910062874251494</v>
      </c>
      <c r="M551" s="20">
        <v>38.065953592814367</v>
      </c>
      <c r="N551" s="11">
        <v>8.6189999999999998</v>
      </c>
      <c r="O551" s="20">
        <v>0.85798802395209584</v>
      </c>
      <c r="P551" s="205" t="s">
        <v>294</v>
      </c>
    </row>
    <row r="552" spans="1:18" x14ac:dyDescent="0.25">
      <c r="A552" s="18" t="s">
        <v>390</v>
      </c>
      <c r="B552" s="49"/>
      <c r="C552" s="43">
        <v>200</v>
      </c>
      <c r="D552" s="11">
        <v>0.34599999999999997</v>
      </c>
      <c r="E552" s="20">
        <v>7.5999999999999998E-2</v>
      </c>
      <c r="F552" s="11">
        <v>17.873999999999995</v>
      </c>
      <c r="G552" s="20">
        <v>74.199999999999989</v>
      </c>
      <c r="H552" s="11">
        <v>2.1999999999999999E-2</v>
      </c>
      <c r="I552" s="20">
        <v>0</v>
      </c>
      <c r="J552" s="11">
        <v>0</v>
      </c>
      <c r="K552" s="20">
        <v>7.5999999999999998E-2</v>
      </c>
      <c r="L552" s="11">
        <v>19.96</v>
      </c>
      <c r="M552" s="20">
        <v>19.36</v>
      </c>
      <c r="N552" s="33">
        <v>8.1199999999999992</v>
      </c>
      <c r="O552" s="11">
        <v>0.41399999999999992</v>
      </c>
      <c r="P552" s="176" t="s">
        <v>295</v>
      </c>
    </row>
    <row r="553" spans="1:18" x14ac:dyDescent="0.25">
      <c r="A553" s="18" t="s">
        <v>13</v>
      </c>
      <c r="B553" s="9"/>
      <c r="C553" s="19">
        <v>50</v>
      </c>
      <c r="D553" s="54">
        <v>3.3</v>
      </c>
      <c r="E553" s="28">
        <v>0.6</v>
      </c>
      <c r="F553" s="70">
        <v>19.8</v>
      </c>
      <c r="G553" s="71">
        <v>99</v>
      </c>
      <c r="H553" s="11">
        <v>8.5000000000000006E-2</v>
      </c>
      <c r="I553" s="20">
        <v>0</v>
      </c>
      <c r="J553" s="11">
        <v>0</v>
      </c>
      <c r="K553" s="20">
        <v>0.7</v>
      </c>
      <c r="L553" s="11">
        <v>14.5</v>
      </c>
      <c r="M553" s="20">
        <v>75</v>
      </c>
      <c r="N553" s="33">
        <v>23.5</v>
      </c>
      <c r="O553" s="20">
        <v>1.95</v>
      </c>
      <c r="P553" s="188" t="s">
        <v>198</v>
      </c>
    </row>
    <row r="554" spans="1:18" ht="16.5" thickBot="1" x14ac:dyDescent="0.3">
      <c r="A554" s="18" t="s">
        <v>35</v>
      </c>
      <c r="B554" s="9"/>
      <c r="C554" s="19">
        <v>40</v>
      </c>
      <c r="D554" s="20">
        <v>3.04</v>
      </c>
      <c r="E554" s="162">
        <v>0.32000000000000006</v>
      </c>
      <c r="F554" s="11">
        <v>19.680000000000003</v>
      </c>
      <c r="G554" s="35">
        <v>94</v>
      </c>
      <c r="H554" s="19">
        <v>4.4000000000000004E-2</v>
      </c>
      <c r="I554" s="63">
        <v>0</v>
      </c>
      <c r="J554" s="19">
        <v>0</v>
      </c>
      <c r="K554" s="19">
        <v>0.44000000000000006</v>
      </c>
      <c r="L554" s="19">
        <v>8</v>
      </c>
      <c r="M554" s="19">
        <v>26</v>
      </c>
      <c r="N554" s="19">
        <v>5.6000000000000005</v>
      </c>
      <c r="O554" s="47">
        <v>0.44000000000000006</v>
      </c>
      <c r="P554" s="187" t="s">
        <v>188</v>
      </c>
    </row>
    <row r="555" spans="1:18" ht="26.25" thickBot="1" x14ac:dyDescent="0.3">
      <c r="A555" s="119" t="s">
        <v>169</v>
      </c>
      <c r="B555" s="100"/>
      <c r="C555" s="83">
        <v>803</v>
      </c>
      <c r="D555" s="22">
        <v>31.81</v>
      </c>
      <c r="E555" s="22">
        <v>33.1</v>
      </c>
      <c r="F555" s="22">
        <v>127.5</v>
      </c>
      <c r="G555" s="22">
        <f t="shared" ref="G555:O555" si="106">SUM(G548:G554)</f>
        <v>865.2004790419162</v>
      </c>
      <c r="H555" s="22">
        <f t="shared" si="106"/>
        <v>0.38059999999999999</v>
      </c>
      <c r="I555" s="22">
        <f t="shared" si="106"/>
        <v>13.497200000000001</v>
      </c>
      <c r="J555" s="22">
        <f t="shared" si="106"/>
        <v>0</v>
      </c>
      <c r="K555" s="22">
        <f t="shared" si="106"/>
        <v>6.9134341317365262</v>
      </c>
      <c r="L555" s="22">
        <f t="shared" si="106"/>
        <v>131.65506287425148</v>
      </c>
      <c r="M555" s="22">
        <f t="shared" si="106"/>
        <v>444.33095359281435</v>
      </c>
      <c r="N555" s="22">
        <f t="shared" si="106"/>
        <v>109.81180000000001</v>
      </c>
      <c r="O555" s="22">
        <f t="shared" si="106"/>
        <v>8.5637880239520943</v>
      </c>
      <c r="P555" s="195"/>
      <c r="Q555" s="108">
        <f>G555/2350</f>
        <v>0.36817041661358135</v>
      </c>
      <c r="R555" s="134" t="s">
        <v>320</v>
      </c>
    </row>
    <row r="556" spans="1:18" ht="24.75" thickBot="1" x14ac:dyDescent="0.3">
      <c r="A556" s="77" t="s">
        <v>183</v>
      </c>
      <c r="B556" s="16"/>
      <c r="C556" s="165">
        <f>C542+C545+C555</f>
        <v>1593</v>
      </c>
      <c r="D556" s="85">
        <f t="shared" ref="D556:O556" si="107">D542+D545+D555</f>
        <v>55.045000000000002</v>
      </c>
      <c r="E556" s="85">
        <f t="shared" si="107"/>
        <v>58.45</v>
      </c>
      <c r="F556" s="85">
        <f t="shared" si="107"/>
        <v>218.64</v>
      </c>
      <c r="G556" s="85">
        <f t="shared" si="107"/>
        <v>1582.5004790419162</v>
      </c>
      <c r="H556" s="85">
        <f t="shared" si="107"/>
        <v>0.69659999999999989</v>
      </c>
      <c r="I556" s="85">
        <f t="shared" si="107"/>
        <v>28.529199999999996</v>
      </c>
      <c r="J556" s="85">
        <f t="shared" si="107"/>
        <v>192.51999999999998</v>
      </c>
      <c r="K556" s="85">
        <f t="shared" si="107"/>
        <v>12.516434131736526</v>
      </c>
      <c r="L556" s="85">
        <f t="shared" si="107"/>
        <v>689.46306287425136</v>
      </c>
      <c r="M556" s="85">
        <f t="shared" si="107"/>
        <v>1197.1219535928144</v>
      </c>
      <c r="N556" s="85">
        <f t="shared" si="107"/>
        <v>247.38579999999999</v>
      </c>
      <c r="O556" s="85">
        <f t="shared" si="107"/>
        <v>16.316288023952094</v>
      </c>
      <c r="P556" s="208"/>
      <c r="Q556" s="108">
        <f>G556/2350</f>
        <v>0.67340445916677283</v>
      </c>
      <c r="R556" s="131" t="s">
        <v>321</v>
      </c>
    </row>
    <row r="557" spans="1:18" ht="16.5" thickBot="1" x14ac:dyDescent="0.3">
      <c r="A557" s="275" t="s">
        <v>329</v>
      </c>
      <c r="B557" s="276"/>
      <c r="C557" s="158">
        <f t="shared" ref="C557:O557" si="108">C26+C52+C80+C105+C131+C158+C184+C210+C237+C263+C289+C316+C342+C369+C396+C423+C450+C476+C504+C530+C556</f>
        <v>33040</v>
      </c>
      <c r="D557" s="114">
        <f t="shared" si="108"/>
        <v>1053.7489120040639</v>
      </c>
      <c r="E557" s="114">
        <f t="shared" si="108"/>
        <v>1102.451397690912</v>
      </c>
      <c r="F557" s="114">
        <f t="shared" si="108"/>
        <v>4456.2815123923365</v>
      </c>
      <c r="G557" s="114">
        <f t="shared" si="108"/>
        <v>31906.866396749952</v>
      </c>
      <c r="H557" s="114">
        <f t="shared" si="108"/>
        <v>15.904623360405441</v>
      </c>
      <c r="I557" s="114">
        <f t="shared" si="108"/>
        <v>1071.0789364395248</v>
      </c>
      <c r="J557" s="114">
        <f t="shared" si="108"/>
        <v>5082.058806334484</v>
      </c>
      <c r="K557" s="114">
        <f t="shared" si="108"/>
        <v>209.93206113340014</v>
      </c>
      <c r="L557" s="114">
        <f t="shared" si="108"/>
        <v>13965.817027415354</v>
      </c>
      <c r="M557" s="114">
        <f t="shared" si="108"/>
        <v>20585.050760436829</v>
      </c>
      <c r="N557" s="114">
        <f t="shared" si="108"/>
        <v>4951.1454795594273</v>
      </c>
      <c r="O557" s="114">
        <f t="shared" si="108"/>
        <v>349.43782525729523</v>
      </c>
      <c r="P557" s="210"/>
    </row>
    <row r="558" spans="1:18" ht="16.5" thickBot="1" x14ac:dyDescent="0.3">
      <c r="A558" s="275" t="s">
        <v>330</v>
      </c>
      <c r="B558" s="277"/>
      <c r="C558" s="159">
        <f>C557/21</f>
        <v>1573.3333333333333</v>
      </c>
      <c r="D558" s="114">
        <f t="shared" ref="D558:O558" si="109">D557/21</f>
        <v>50.178519619241136</v>
      </c>
      <c r="E558" s="114">
        <f t="shared" si="109"/>
        <v>52.497685604329142</v>
      </c>
      <c r="F558" s="114">
        <f t="shared" si="109"/>
        <v>212.20388154249221</v>
      </c>
      <c r="G558" s="114">
        <f t="shared" si="109"/>
        <v>1519.3745903214262</v>
      </c>
      <c r="H558" s="114">
        <f t="shared" si="109"/>
        <v>0.75736301716216392</v>
      </c>
      <c r="I558" s="114">
        <f t="shared" si="109"/>
        <v>51.00375887807261</v>
      </c>
      <c r="J558" s="114">
        <f t="shared" si="109"/>
        <v>242.00280030164208</v>
      </c>
      <c r="K558" s="114">
        <f t="shared" si="109"/>
        <v>9.9967648158761975</v>
      </c>
      <c r="L558" s="114">
        <f t="shared" si="109"/>
        <v>665.03890606739787</v>
      </c>
      <c r="M558" s="114">
        <f t="shared" si="109"/>
        <v>980.24051240175379</v>
      </c>
      <c r="N558" s="114">
        <f t="shared" si="109"/>
        <v>235.76883235997272</v>
      </c>
      <c r="O558" s="114">
        <f t="shared" si="109"/>
        <v>16.639896440823584</v>
      </c>
      <c r="P558" s="228"/>
    </row>
    <row r="559" spans="1:18" x14ac:dyDescent="0.25">
      <c r="A559" s="272"/>
      <c r="B559" s="272"/>
      <c r="C559" s="272"/>
      <c r="D559" s="272"/>
      <c r="E559" s="272"/>
      <c r="F559" s="272"/>
      <c r="G559" s="272"/>
      <c r="H559" s="272"/>
      <c r="I559" s="272"/>
      <c r="J559" s="272"/>
      <c r="K559" s="272"/>
      <c r="L559" s="272"/>
      <c r="M559" s="272"/>
      <c r="N559" s="272"/>
      <c r="O559" s="272"/>
      <c r="P559" s="272"/>
    </row>
    <row r="560" spans="1:18" x14ac:dyDescent="0.25">
      <c r="A560" s="273"/>
      <c r="B560" s="273"/>
      <c r="C560" s="273"/>
      <c r="D560" s="273"/>
      <c r="E560" s="273"/>
      <c r="F560" s="273"/>
      <c r="G560" s="273"/>
      <c r="H560" s="273"/>
      <c r="I560" s="273"/>
      <c r="J560" s="273"/>
      <c r="K560" s="273"/>
      <c r="L560" s="273"/>
      <c r="M560" s="273"/>
      <c r="N560" s="273"/>
      <c r="O560" s="273"/>
      <c r="P560" s="273"/>
    </row>
    <row r="561" spans="1:17" x14ac:dyDescent="0.25">
      <c r="A561" s="272"/>
      <c r="B561" s="272"/>
      <c r="C561" s="272"/>
      <c r="D561" s="272"/>
      <c r="E561" s="272"/>
      <c r="F561" s="272"/>
      <c r="G561" s="272"/>
      <c r="H561" s="272"/>
      <c r="I561" s="272"/>
      <c r="J561" s="272"/>
      <c r="K561" s="272"/>
      <c r="L561" s="272"/>
      <c r="M561" s="272"/>
      <c r="N561" s="272"/>
      <c r="O561" s="272"/>
      <c r="P561" s="272"/>
    </row>
    <row r="562" spans="1:17" x14ac:dyDescent="0.25">
      <c r="A562" s="274"/>
      <c r="B562" s="274"/>
      <c r="C562" s="274"/>
      <c r="D562" s="274"/>
      <c r="E562" s="274"/>
      <c r="F562" s="274"/>
      <c r="G562" s="274"/>
      <c r="H562" s="274"/>
      <c r="I562" s="274"/>
      <c r="J562" s="274"/>
      <c r="K562" s="274"/>
      <c r="L562" s="274"/>
      <c r="M562" s="274"/>
      <c r="N562" s="274"/>
      <c r="O562" s="274"/>
      <c r="P562" s="274"/>
    </row>
    <row r="563" spans="1:17" x14ac:dyDescent="0.25">
      <c r="A563" s="272"/>
      <c r="B563" s="272"/>
      <c r="C563" s="272"/>
      <c r="D563" s="272"/>
      <c r="E563" s="272"/>
      <c r="F563" s="272"/>
      <c r="G563" s="272"/>
      <c r="H563" s="272"/>
      <c r="I563" s="272"/>
      <c r="J563" s="272"/>
      <c r="K563" s="272"/>
      <c r="L563" s="272"/>
      <c r="M563" s="272"/>
      <c r="N563" s="272"/>
      <c r="O563" s="272"/>
      <c r="P563" s="272"/>
    </row>
    <row r="564" spans="1:17" x14ac:dyDescent="0.25">
      <c r="A564" s="274"/>
      <c r="B564" s="274"/>
      <c r="C564" s="274"/>
      <c r="D564" s="274"/>
      <c r="E564" s="274"/>
      <c r="F564" s="274"/>
      <c r="G564" s="274"/>
      <c r="H564" s="274"/>
      <c r="I564" s="274"/>
      <c r="J564" s="274"/>
      <c r="K564" s="274"/>
      <c r="L564" s="274"/>
      <c r="M564" s="274"/>
      <c r="N564" s="274"/>
      <c r="O564" s="274"/>
      <c r="P564" s="274"/>
    </row>
    <row r="565" spans="1:17" x14ac:dyDescent="0.25">
      <c r="A565" s="272"/>
      <c r="B565" s="272"/>
      <c r="C565" s="272"/>
      <c r="D565" s="272"/>
      <c r="E565" s="272"/>
      <c r="F565" s="272"/>
      <c r="G565" s="272"/>
      <c r="H565" s="272"/>
      <c r="I565" s="272"/>
      <c r="J565" s="272"/>
      <c r="K565" s="272"/>
      <c r="L565" s="272"/>
      <c r="M565" s="272"/>
      <c r="N565" s="272"/>
      <c r="O565" s="272"/>
      <c r="P565" s="272"/>
    </row>
    <row r="566" spans="1:17" x14ac:dyDescent="0.25">
      <c r="A566" s="274"/>
      <c r="B566" s="274"/>
      <c r="C566" s="274"/>
      <c r="D566" s="274"/>
      <c r="E566" s="274"/>
      <c r="F566" s="274"/>
      <c r="G566" s="274"/>
      <c r="H566" s="274"/>
      <c r="I566" s="274"/>
      <c r="J566" s="274"/>
      <c r="K566" s="274"/>
      <c r="L566" s="274"/>
      <c r="M566" s="274"/>
      <c r="N566" s="274"/>
      <c r="O566" s="274"/>
      <c r="P566" s="274"/>
    </row>
    <row r="567" spans="1:17" x14ac:dyDescent="0.25">
      <c r="A567" s="272"/>
      <c r="B567" s="272"/>
      <c r="C567" s="272"/>
      <c r="D567" s="272"/>
      <c r="E567" s="272"/>
      <c r="F567" s="272"/>
      <c r="G567" s="272"/>
      <c r="H567" s="272"/>
      <c r="I567" s="272"/>
      <c r="J567" s="272"/>
      <c r="K567" s="272"/>
      <c r="L567" s="272"/>
      <c r="M567" s="272"/>
      <c r="N567" s="272"/>
      <c r="O567" s="272"/>
      <c r="P567" s="272"/>
    </row>
    <row r="568" spans="1:17" x14ac:dyDescent="0.25">
      <c r="A568" s="272"/>
      <c r="B568" s="272"/>
      <c r="C568" s="272"/>
      <c r="D568" s="272"/>
      <c r="E568" s="272"/>
      <c r="F568" s="272"/>
      <c r="G568" s="272"/>
      <c r="H568" s="272"/>
      <c r="I568" s="272"/>
      <c r="J568" s="272"/>
      <c r="K568" s="272"/>
      <c r="L568" s="272"/>
      <c r="M568" s="272"/>
      <c r="N568" s="272"/>
      <c r="O568" s="272"/>
      <c r="P568" s="272"/>
    </row>
    <row r="569" spans="1:17" x14ac:dyDescent="0.25">
      <c r="A569" s="272"/>
      <c r="B569" s="272"/>
      <c r="C569" s="272"/>
      <c r="D569" s="272"/>
      <c r="E569" s="272"/>
      <c r="F569" s="272"/>
      <c r="G569" s="272"/>
      <c r="H569" s="272"/>
      <c r="I569" s="272"/>
      <c r="J569" s="272"/>
      <c r="K569" s="272"/>
      <c r="L569" s="272"/>
      <c r="M569" s="272"/>
      <c r="N569" s="272"/>
      <c r="O569" s="272"/>
      <c r="P569" s="272"/>
    </row>
    <row r="570" spans="1:17" x14ac:dyDescent="0.25">
      <c r="A570" s="274"/>
      <c r="B570" s="274"/>
      <c r="C570" s="274"/>
      <c r="D570" s="274"/>
      <c r="E570" s="274"/>
      <c r="F570" s="274"/>
      <c r="G570" s="274"/>
      <c r="H570" s="274"/>
      <c r="I570" s="274"/>
      <c r="J570" s="274"/>
      <c r="K570" s="274"/>
      <c r="L570" s="274"/>
      <c r="M570" s="274"/>
      <c r="N570" s="274"/>
      <c r="O570" s="274"/>
      <c r="P570" s="274"/>
      <c r="Q570" s="68"/>
    </row>
    <row r="571" spans="1:17" x14ac:dyDescent="0.25">
      <c r="A571" s="272"/>
      <c r="B571" s="272"/>
      <c r="C571" s="272"/>
      <c r="D571" s="272"/>
      <c r="E571" s="272"/>
      <c r="F571" s="272"/>
      <c r="G571" s="272"/>
      <c r="H571" s="272"/>
      <c r="I571" s="272"/>
      <c r="J571" s="272"/>
      <c r="K571" s="272"/>
      <c r="L571" s="272"/>
      <c r="M571" s="272"/>
      <c r="N571" s="272"/>
      <c r="O571" s="272"/>
      <c r="P571" s="272"/>
      <c r="Q571" s="68"/>
    </row>
    <row r="572" spans="1:17" x14ac:dyDescent="0.25">
      <c r="A572" s="272"/>
      <c r="B572" s="272"/>
      <c r="C572" s="272"/>
      <c r="D572" s="272"/>
      <c r="E572" s="272"/>
      <c r="F572" s="272"/>
      <c r="G572" s="272"/>
      <c r="H572" s="272"/>
      <c r="I572" s="272"/>
      <c r="J572" s="272"/>
      <c r="K572" s="272"/>
      <c r="L572" s="272"/>
      <c r="M572" s="272"/>
      <c r="N572" s="272"/>
      <c r="O572" s="272"/>
      <c r="P572" s="272"/>
      <c r="Q572" s="68"/>
    </row>
    <row r="573" spans="1:17" x14ac:dyDescent="0.25">
      <c r="A573" s="272"/>
      <c r="B573" s="272"/>
      <c r="C573" s="272"/>
      <c r="D573" s="272"/>
      <c r="E573" s="272"/>
      <c r="F573" s="272"/>
      <c r="G573" s="272"/>
      <c r="H573" s="272"/>
      <c r="I573" s="272"/>
      <c r="J573" s="272"/>
      <c r="K573" s="272"/>
      <c r="L573" s="272"/>
      <c r="M573" s="272"/>
      <c r="N573" s="272"/>
      <c r="O573" s="272"/>
      <c r="P573" s="272"/>
      <c r="Q573" s="68"/>
    </row>
    <row r="574" spans="1:17" x14ac:dyDescent="0.25">
      <c r="A574" s="272"/>
      <c r="B574" s="272"/>
      <c r="C574" s="272"/>
      <c r="D574" s="272"/>
      <c r="E574" s="272"/>
      <c r="F574" s="272"/>
      <c r="G574" s="272"/>
      <c r="H574" s="272"/>
      <c r="I574" s="272"/>
      <c r="J574" s="272"/>
      <c r="K574" s="272"/>
      <c r="L574" s="272"/>
      <c r="M574" s="272"/>
      <c r="N574" s="272"/>
      <c r="O574" s="272"/>
      <c r="P574" s="272"/>
      <c r="Q574" s="68"/>
    </row>
    <row r="575" spans="1:17" x14ac:dyDescent="0.25">
      <c r="A575" s="272"/>
      <c r="B575" s="272"/>
      <c r="C575" s="272"/>
      <c r="D575" s="272"/>
      <c r="E575" s="272"/>
      <c r="F575" s="272"/>
      <c r="G575" s="272"/>
      <c r="H575" s="272"/>
      <c r="I575" s="272"/>
      <c r="J575" s="272"/>
      <c r="K575" s="272"/>
      <c r="L575" s="272"/>
      <c r="M575" s="272"/>
      <c r="N575" s="272"/>
      <c r="O575" s="272"/>
      <c r="P575" s="272"/>
      <c r="Q575" s="68"/>
    </row>
    <row r="576" spans="1:17" x14ac:dyDescent="0.25">
      <c r="A576" s="272"/>
      <c r="B576" s="272"/>
      <c r="C576" s="272"/>
      <c r="D576" s="272"/>
      <c r="E576" s="272"/>
      <c r="F576" s="272"/>
      <c r="G576" s="272"/>
      <c r="H576" s="272"/>
      <c r="I576" s="272"/>
      <c r="J576" s="272"/>
      <c r="K576" s="272"/>
      <c r="L576" s="272"/>
      <c r="M576" s="272"/>
      <c r="N576" s="272"/>
      <c r="O576" s="272"/>
      <c r="P576" s="272"/>
      <c r="Q576" s="68"/>
    </row>
    <row r="577" spans="1:17" x14ac:dyDescent="0.25">
      <c r="A577" s="272"/>
      <c r="B577" s="272"/>
      <c r="C577" s="272"/>
      <c r="D577" s="272"/>
      <c r="E577" s="272"/>
      <c r="F577" s="272"/>
      <c r="G577" s="272"/>
      <c r="H577" s="272"/>
      <c r="I577" s="272"/>
      <c r="J577" s="272"/>
      <c r="K577" s="272"/>
      <c r="L577" s="272"/>
      <c r="M577" s="272"/>
      <c r="N577" s="272"/>
      <c r="O577" s="272"/>
      <c r="P577" s="272"/>
      <c r="Q577" s="68"/>
    </row>
    <row r="578" spans="1:17" x14ac:dyDescent="0.25">
      <c r="A578" s="272"/>
      <c r="B578" s="272"/>
      <c r="C578" s="272"/>
      <c r="D578" s="272"/>
      <c r="E578" s="272"/>
      <c r="F578" s="272"/>
      <c r="G578" s="272"/>
      <c r="H578" s="272"/>
      <c r="I578" s="272"/>
      <c r="J578" s="272"/>
      <c r="K578" s="272"/>
      <c r="L578" s="272"/>
      <c r="M578" s="272"/>
      <c r="N578" s="272"/>
      <c r="O578" s="272"/>
      <c r="P578" s="272"/>
      <c r="Q578" s="68"/>
    </row>
    <row r="579" spans="1:17" x14ac:dyDescent="0.25">
      <c r="A579" s="272"/>
      <c r="B579" s="272"/>
      <c r="C579" s="272"/>
      <c r="D579" s="272"/>
      <c r="E579" s="272"/>
      <c r="F579" s="272"/>
      <c r="G579" s="272"/>
      <c r="H579" s="272"/>
      <c r="I579" s="272"/>
      <c r="J579" s="272"/>
      <c r="K579" s="272"/>
      <c r="L579" s="272"/>
      <c r="M579" s="272"/>
      <c r="N579" s="272"/>
      <c r="O579" s="272"/>
      <c r="P579" s="272"/>
      <c r="Q579" s="68"/>
    </row>
    <row r="580" spans="1:17" x14ac:dyDescent="0.25">
      <c r="A580" s="272"/>
      <c r="B580" s="272"/>
      <c r="C580" s="272"/>
      <c r="D580" s="272"/>
      <c r="E580" s="272"/>
      <c r="F580" s="272"/>
      <c r="G580" s="272"/>
      <c r="H580" s="272"/>
      <c r="I580" s="272"/>
      <c r="J580" s="272"/>
      <c r="K580" s="272"/>
      <c r="L580" s="272"/>
      <c r="M580" s="272"/>
      <c r="N580" s="272"/>
      <c r="O580" s="272"/>
      <c r="P580" s="272"/>
      <c r="Q580" s="68"/>
    </row>
    <row r="581" spans="1:17" x14ac:dyDescent="0.25">
      <c r="A581" s="272"/>
      <c r="B581" s="272"/>
      <c r="C581" s="272"/>
      <c r="D581" s="272"/>
      <c r="E581" s="272"/>
      <c r="F581" s="272"/>
      <c r="G581" s="272"/>
      <c r="H581" s="272"/>
      <c r="I581" s="272"/>
      <c r="J581" s="272"/>
      <c r="K581" s="272"/>
      <c r="L581" s="272"/>
      <c r="M581" s="272"/>
      <c r="N581" s="272"/>
      <c r="O581" s="272"/>
      <c r="P581" s="272"/>
      <c r="Q581" s="68"/>
    </row>
    <row r="582" spans="1:17" x14ac:dyDescent="0.25">
      <c r="P582" s="193"/>
      <c r="Q582" s="68"/>
    </row>
    <row r="583" spans="1:17" x14ac:dyDescent="0.25">
      <c r="P583" s="193"/>
      <c r="Q583" s="68"/>
    </row>
    <row r="584" spans="1:17" x14ac:dyDescent="0.25">
      <c r="A584" s="75"/>
      <c r="D584" s="92"/>
      <c r="E584" s="92"/>
      <c r="F584" s="92"/>
      <c r="G584" s="92"/>
      <c r="P584" s="193"/>
      <c r="Q584" s="68"/>
    </row>
    <row r="585" spans="1:17" x14ac:dyDescent="0.25">
      <c r="A585" s="75"/>
      <c r="D585" s="92"/>
      <c r="E585" s="92"/>
      <c r="F585" s="92"/>
      <c r="G585" s="92"/>
      <c r="P585" s="193"/>
      <c r="Q585" s="68"/>
    </row>
    <row r="586" spans="1:17" x14ac:dyDescent="0.25">
      <c r="A586" s="75"/>
      <c r="D586" s="92"/>
      <c r="E586" s="92"/>
      <c r="F586" s="92"/>
      <c r="G586" s="92"/>
      <c r="P586" s="193"/>
      <c r="Q586" s="68"/>
    </row>
    <row r="587" spans="1:17" x14ac:dyDescent="0.25">
      <c r="A587" s="75"/>
      <c r="D587" s="92"/>
      <c r="E587" s="92"/>
      <c r="F587" s="92"/>
      <c r="G587" s="92"/>
      <c r="P587" s="193"/>
      <c r="Q587" s="68"/>
    </row>
    <row r="588" spans="1:17" x14ac:dyDescent="0.25">
      <c r="P588" s="193"/>
      <c r="Q588" s="68"/>
    </row>
    <row r="589" spans="1:17" x14ac:dyDescent="0.25">
      <c r="A589" s="75"/>
      <c r="P589" s="193"/>
      <c r="Q589" s="68"/>
    </row>
    <row r="590" spans="1:17" x14ac:dyDescent="0.25">
      <c r="P590" s="193"/>
      <c r="Q590" s="68"/>
    </row>
    <row r="591" spans="1:17" x14ac:dyDescent="0.25">
      <c r="P591" s="193"/>
      <c r="Q591" s="68"/>
    </row>
    <row r="592" spans="1:17" x14ac:dyDescent="0.25">
      <c r="P592" s="193"/>
      <c r="Q592" s="68"/>
    </row>
    <row r="593" spans="1:17" x14ac:dyDescent="0.25">
      <c r="A593" s="75"/>
      <c r="D593" s="92"/>
      <c r="E593" s="92"/>
      <c r="F593" s="92"/>
      <c r="G593" s="92"/>
      <c r="P593" s="193"/>
      <c r="Q593" s="68"/>
    </row>
    <row r="594" spans="1:17" x14ac:dyDescent="0.25">
      <c r="P594" s="193"/>
      <c r="Q594" s="68"/>
    </row>
    <row r="595" spans="1:17" x14ac:dyDescent="0.25">
      <c r="A595" s="75"/>
      <c r="P595" s="193"/>
      <c r="Q595" s="68"/>
    </row>
    <row r="596" spans="1:17" x14ac:dyDescent="0.25">
      <c r="P596" s="193"/>
      <c r="Q596" s="68"/>
    </row>
    <row r="597" spans="1:17" x14ac:dyDescent="0.25">
      <c r="A597" s="75"/>
      <c r="B597" s="97"/>
      <c r="C597" s="95"/>
      <c r="D597" s="92"/>
      <c r="E597" s="92"/>
      <c r="F597" s="92"/>
      <c r="G597" s="92"/>
      <c r="P597" s="193"/>
      <c r="Q597" s="68"/>
    </row>
    <row r="598" spans="1:17" x14ac:dyDescent="0.25">
      <c r="P598" s="193"/>
      <c r="Q598" s="68"/>
    </row>
    <row r="599" spans="1:17" x14ac:dyDescent="0.25">
      <c r="P599" s="193"/>
      <c r="Q599" s="68"/>
    </row>
    <row r="600" spans="1:17" x14ac:dyDescent="0.25">
      <c r="A600" s="75"/>
      <c r="D600" s="92"/>
      <c r="E600" s="92"/>
      <c r="F600" s="92"/>
      <c r="G600" s="92"/>
      <c r="P600" s="193"/>
      <c r="Q600" s="68"/>
    </row>
    <row r="601" spans="1:17" x14ac:dyDescent="0.25">
      <c r="P601" s="193"/>
      <c r="Q601" s="68"/>
    </row>
    <row r="602" spans="1:17" x14ac:dyDescent="0.25">
      <c r="A602" s="75"/>
      <c r="B602" s="97"/>
      <c r="P602" s="193"/>
      <c r="Q602" s="68"/>
    </row>
    <row r="603" spans="1:17" x14ac:dyDescent="0.25">
      <c r="A603" s="75"/>
      <c r="B603" s="97"/>
      <c r="P603" s="193"/>
      <c r="Q603" s="68"/>
    </row>
    <row r="604" spans="1:17" x14ac:dyDescent="0.25">
      <c r="A604" s="75"/>
      <c r="B604" s="97"/>
      <c r="P604" s="193"/>
      <c r="Q604" s="68"/>
    </row>
    <row r="605" spans="1:17" x14ac:dyDescent="0.25">
      <c r="A605" s="75"/>
      <c r="B605" s="97"/>
      <c r="P605" s="193"/>
      <c r="Q605" s="68"/>
    </row>
    <row r="606" spans="1:17" x14ac:dyDescent="0.25">
      <c r="A606" s="75"/>
      <c r="B606" s="97"/>
      <c r="P606" s="193"/>
      <c r="Q606" s="68"/>
    </row>
    <row r="607" spans="1:17" x14ac:dyDescent="0.25">
      <c r="P607" s="193"/>
      <c r="Q607" s="68"/>
    </row>
    <row r="608" spans="1:17" x14ac:dyDescent="0.25">
      <c r="P608" s="193"/>
      <c r="Q608" s="68"/>
    </row>
    <row r="609" spans="1:17" x14ac:dyDescent="0.25">
      <c r="C609" s="95"/>
      <c r="P609" s="193"/>
      <c r="Q609" s="68"/>
    </row>
    <row r="610" spans="1:17" x14ac:dyDescent="0.25">
      <c r="A610" s="75"/>
      <c r="B610" s="97"/>
      <c r="P610" s="193"/>
      <c r="Q610" s="68"/>
    </row>
    <row r="611" spans="1:17" x14ac:dyDescent="0.25">
      <c r="P611" s="193"/>
      <c r="Q611" s="68"/>
    </row>
    <row r="612" spans="1:17" x14ac:dyDescent="0.25">
      <c r="P612" s="193"/>
      <c r="Q612" s="68"/>
    </row>
    <row r="613" spans="1:17" x14ac:dyDescent="0.25">
      <c r="P613" s="193"/>
      <c r="Q613" s="68"/>
    </row>
    <row r="614" spans="1:17" x14ac:dyDescent="0.25">
      <c r="P614" s="193"/>
      <c r="Q614" s="68"/>
    </row>
    <row r="615" spans="1:17" x14ac:dyDescent="0.25">
      <c r="P615" s="193"/>
      <c r="Q615" s="68"/>
    </row>
    <row r="616" spans="1:17" x14ac:dyDescent="0.25">
      <c r="P616" s="193"/>
      <c r="Q616" s="68"/>
    </row>
    <row r="617" spans="1:17" x14ac:dyDescent="0.25">
      <c r="P617" s="193"/>
      <c r="Q617" s="68"/>
    </row>
    <row r="618" spans="1:17" x14ac:dyDescent="0.25">
      <c r="A618" s="75"/>
      <c r="B618" s="97"/>
      <c r="C618" s="95"/>
      <c r="D618" s="92"/>
      <c r="E618" s="92"/>
      <c r="F618" s="92"/>
      <c r="G618" s="92"/>
      <c r="P618" s="193"/>
      <c r="Q618" s="68"/>
    </row>
    <row r="619" spans="1:17" x14ac:dyDescent="0.25">
      <c r="A619" s="75"/>
      <c r="B619" s="97"/>
      <c r="C619" s="95"/>
      <c r="D619" s="92"/>
      <c r="E619" s="92"/>
      <c r="F619" s="92"/>
      <c r="G619" s="92"/>
      <c r="P619" s="193"/>
      <c r="Q619" s="68"/>
    </row>
    <row r="620" spans="1:17" x14ac:dyDescent="0.25">
      <c r="A620" s="75"/>
      <c r="B620" s="97"/>
      <c r="C620" s="95"/>
      <c r="D620" s="92"/>
      <c r="E620" s="92"/>
      <c r="F620" s="92"/>
      <c r="G620" s="92"/>
      <c r="P620" s="193"/>
      <c r="Q620" s="68"/>
    </row>
    <row r="621" spans="1:17" x14ac:dyDescent="0.25">
      <c r="P621" s="193"/>
      <c r="Q621" s="68"/>
    </row>
    <row r="622" spans="1:17" x14ac:dyDescent="0.25">
      <c r="A622" s="75"/>
      <c r="P622" s="193"/>
      <c r="Q622" s="68"/>
    </row>
    <row r="623" spans="1:17" x14ac:dyDescent="0.25">
      <c r="G623" s="92"/>
      <c r="P623" s="193"/>
      <c r="Q623" s="68"/>
    </row>
    <row r="624" spans="1:17" x14ac:dyDescent="0.25">
      <c r="P624" s="193"/>
      <c r="Q624" s="68"/>
    </row>
    <row r="625" spans="1:17" x14ac:dyDescent="0.25">
      <c r="P625" s="193"/>
      <c r="Q625" s="68"/>
    </row>
    <row r="626" spans="1:17" x14ac:dyDescent="0.25">
      <c r="P626" s="193"/>
      <c r="Q626" s="68"/>
    </row>
    <row r="627" spans="1:17" x14ac:dyDescent="0.25">
      <c r="P627" s="193"/>
      <c r="Q627" s="68"/>
    </row>
    <row r="628" spans="1:17" x14ac:dyDescent="0.25">
      <c r="P628" s="193"/>
      <c r="Q628" s="68"/>
    </row>
    <row r="629" spans="1:17" x14ac:dyDescent="0.25">
      <c r="P629" s="193"/>
      <c r="Q629" s="68"/>
    </row>
    <row r="630" spans="1:17" x14ac:dyDescent="0.25">
      <c r="P630" s="193"/>
      <c r="Q630" s="68"/>
    </row>
    <row r="631" spans="1:17" x14ac:dyDescent="0.25">
      <c r="P631" s="193"/>
      <c r="Q631" s="68"/>
    </row>
    <row r="632" spans="1:17" x14ac:dyDescent="0.25">
      <c r="A632" s="75"/>
      <c r="D632" s="92"/>
      <c r="E632" s="92"/>
      <c r="F632" s="92"/>
      <c r="G632" s="92"/>
      <c r="P632" s="193"/>
      <c r="Q632" s="68"/>
    </row>
    <row r="633" spans="1:17" x14ac:dyDescent="0.25">
      <c r="A633" s="75"/>
      <c r="D633" s="92"/>
      <c r="E633" s="92"/>
      <c r="F633" s="92"/>
      <c r="G633" s="92"/>
      <c r="P633" s="193"/>
      <c r="Q633" s="68"/>
    </row>
    <row r="634" spans="1:17" x14ac:dyDescent="0.25">
      <c r="A634" s="75"/>
      <c r="D634" s="92"/>
      <c r="E634" s="92"/>
      <c r="F634" s="92"/>
      <c r="G634" s="92"/>
      <c r="P634" s="193"/>
      <c r="Q634" s="68"/>
    </row>
    <row r="635" spans="1:17" x14ac:dyDescent="0.25">
      <c r="A635" s="75"/>
      <c r="D635" s="92"/>
      <c r="E635" s="92"/>
      <c r="F635" s="92"/>
      <c r="G635" s="92"/>
      <c r="P635" s="193"/>
      <c r="Q635" s="68"/>
    </row>
    <row r="636" spans="1:17" x14ac:dyDescent="0.25">
      <c r="P636" s="193"/>
      <c r="Q636" s="68"/>
    </row>
    <row r="637" spans="1:17" x14ac:dyDescent="0.25">
      <c r="A637" s="75"/>
      <c r="P637" s="193"/>
      <c r="Q637" s="68"/>
    </row>
    <row r="638" spans="1:17" x14ac:dyDescent="0.25">
      <c r="P638" s="193"/>
      <c r="Q638" s="68"/>
    </row>
    <row r="639" spans="1:17" x14ac:dyDescent="0.25">
      <c r="P639" s="193"/>
      <c r="Q639" s="68"/>
    </row>
    <row r="640" spans="1:17" x14ac:dyDescent="0.25">
      <c r="P640" s="193"/>
      <c r="Q640" s="68"/>
    </row>
    <row r="641" spans="1:17" x14ac:dyDescent="0.25">
      <c r="A641" s="75"/>
      <c r="D641" s="92"/>
      <c r="E641" s="92"/>
      <c r="F641" s="92"/>
      <c r="G641" s="92"/>
      <c r="P641" s="193"/>
      <c r="Q641" s="68"/>
    </row>
    <row r="642" spans="1:17" x14ac:dyDescent="0.25">
      <c r="A642" s="75"/>
      <c r="D642" s="92"/>
      <c r="E642" s="92"/>
      <c r="F642" s="92"/>
      <c r="G642" s="92"/>
      <c r="P642" s="193"/>
      <c r="Q642" s="68"/>
    </row>
    <row r="643" spans="1:17" x14ac:dyDescent="0.25">
      <c r="A643" s="75"/>
      <c r="D643" s="92"/>
      <c r="E643" s="92"/>
      <c r="F643" s="92"/>
      <c r="G643" s="92"/>
      <c r="P643" s="193"/>
      <c r="Q643" s="68"/>
    </row>
    <row r="644" spans="1:17" x14ac:dyDescent="0.25">
      <c r="A644" s="75"/>
      <c r="P644" s="193"/>
      <c r="Q644" s="68"/>
    </row>
    <row r="645" spans="1:17" x14ac:dyDescent="0.25">
      <c r="A645" s="75"/>
      <c r="B645" s="97"/>
      <c r="C645" s="95"/>
      <c r="D645" s="92"/>
      <c r="E645" s="92"/>
      <c r="F645" s="92"/>
      <c r="G645" s="92"/>
      <c r="P645" s="193"/>
      <c r="Q645" s="68"/>
    </row>
    <row r="646" spans="1:17" x14ac:dyDescent="0.25">
      <c r="P646" s="193"/>
      <c r="Q646" s="68"/>
    </row>
    <row r="647" spans="1:17" x14ac:dyDescent="0.25">
      <c r="P647" s="193"/>
      <c r="Q647" s="68"/>
    </row>
    <row r="648" spans="1:17" x14ac:dyDescent="0.25">
      <c r="P648" s="193"/>
      <c r="Q648" s="68"/>
    </row>
    <row r="649" spans="1:17" x14ac:dyDescent="0.25">
      <c r="P649" s="193"/>
      <c r="Q649" s="68"/>
    </row>
    <row r="650" spans="1:17" x14ac:dyDescent="0.25">
      <c r="P650" s="193"/>
      <c r="Q650" s="68"/>
    </row>
    <row r="651" spans="1:17" x14ac:dyDescent="0.25">
      <c r="A651" s="75"/>
      <c r="D651" s="92"/>
      <c r="E651" s="92"/>
      <c r="F651" s="92"/>
      <c r="G651" s="92"/>
      <c r="P651" s="193"/>
      <c r="Q651" s="68"/>
    </row>
    <row r="652" spans="1:17" x14ac:dyDescent="0.25">
      <c r="P652" s="193"/>
      <c r="Q652" s="68"/>
    </row>
    <row r="653" spans="1:17" x14ac:dyDescent="0.25">
      <c r="P653" s="193"/>
      <c r="Q653" s="68"/>
    </row>
    <row r="654" spans="1:17" x14ac:dyDescent="0.25">
      <c r="P654" s="193"/>
      <c r="Q654" s="68"/>
    </row>
    <row r="655" spans="1:17" x14ac:dyDescent="0.25">
      <c r="P655" s="193"/>
      <c r="Q655" s="68"/>
    </row>
    <row r="656" spans="1:17" x14ac:dyDescent="0.25">
      <c r="P656" s="193"/>
      <c r="Q656" s="68"/>
    </row>
    <row r="657" spans="1:17" x14ac:dyDescent="0.25">
      <c r="P657" s="193"/>
      <c r="Q657" s="68"/>
    </row>
    <row r="658" spans="1:17" x14ac:dyDescent="0.25">
      <c r="C658" s="95"/>
      <c r="P658" s="193"/>
      <c r="Q658" s="68"/>
    </row>
    <row r="659" spans="1:17" x14ac:dyDescent="0.25">
      <c r="A659" s="75"/>
      <c r="B659" s="97"/>
      <c r="P659" s="193"/>
      <c r="Q659" s="68"/>
    </row>
    <row r="660" spans="1:17" x14ac:dyDescent="0.25">
      <c r="P660" s="193"/>
      <c r="Q660" s="68"/>
    </row>
    <row r="661" spans="1:17" x14ac:dyDescent="0.25">
      <c r="P661" s="193"/>
      <c r="Q661" s="68"/>
    </row>
    <row r="662" spans="1:17" x14ac:dyDescent="0.25">
      <c r="P662" s="193"/>
      <c r="Q662" s="68"/>
    </row>
    <row r="663" spans="1:17" x14ac:dyDescent="0.25">
      <c r="P663" s="193"/>
      <c r="Q663" s="68"/>
    </row>
    <row r="664" spans="1:17" x14ac:dyDescent="0.25">
      <c r="P664" s="193"/>
      <c r="Q664" s="68"/>
    </row>
    <row r="665" spans="1:17" x14ac:dyDescent="0.25">
      <c r="P665" s="193"/>
      <c r="Q665" s="68"/>
    </row>
    <row r="666" spans="1:17" x14ac:dyDescent="0.25">
      <c r="A666" s="75"/>
      <c r="B666" s="97"/>
      <c r="C666" s="95"/>
      <c r="D666" s="92"/>
      <c r="E666" s="92"/>
      <c r="F666" s="92"/>
      <c r="G666" s="92"/>
      <c r="P666" s="193"/>
      <c r="Q666" s="68"/>
    </row>
    <row r="667" spans="1:17" x14ac:dyDescent="0.25">
      <c r="A667" s="75"/>
      <c r="B667" s="97"/>
      <c r="C667" s="95"/>
      <c r="D667" s="92"/>
      <c r="E667" s="92"/>
      <c r="F667" s="92"/>
      <c r="G667" s="92"/>
      <c r="P667" s="193"/>
      <c r="Q667" s="68"/>
    </row>
    <row r="668" spans="1:17" x14ac:dyDescent="0.25">
      <c r="P668" s="193"/>
      <c r="Q668" s="68"/>
    </row>
    <row r="669" spans="1:17" x14ac:dyDescent="0.25">
      <c r="A669" s="75"/>
      <c r="P669" s="193"/>
      <c r="Q669" s="68"/>
    </row>
    <row r="670" spans="1:17" x14ac:dyDescent="0.25">
      <c r="P670" s="193"/>
      <c r="Q670" s="68"/>
    </row>
    <row r="671" spans="1:17" x14ac:dyDescent="0.25">
      <c r="P671" s="193"/>
      <c r="Q671" s="68"/>
    </row>
    <row r="672" spans="1:17" x14ac:dyDescent="0.25">
      <c r="P672" s="193"/>
      <c r="Q672" s="68"/>
    </row>
    <row r="673" spans="1:17" x14ac:dyDescent="0.25">
      <c r="P673" s="193"/>
      <c r="Q673" s="68"/>
    </row>
    <row r="674" spans="1:17" x14ac:dyDescent="0.25">
      <c r="P674" s="193"/>
      <c r="Q674" s="68"/>
    </row>
    <row r="675" spans="1:17" x14ac:dyDescent="0.25">
      <c r="P675" s="193"/>
      <c r="Q675" s="68"/>
    </row>
    <row r="676" spans="1:17" x14ac:dyDescent="0.25">
      <c r="P676" s="193"/>
      <c r="Q676" s="68"/>
    </row>
    <row r="677" spans="1:17" x14ac:dyDescent="0.25">
      <c r="P677" s="193"/>
      <c r="Q677" s="68"/>
    </row>
    <row r="678" spans="1:17" x14ac:dyDescent="0.25">
      <c r="A678" s="75"/>
      <c r="D678" s="92"/>
      <c r="E678" s="92"/>
      <c r="F678" s="92"/>
      <c r="G678" s="92"/>
      <c r="P678" s="193"/>
      <c r="Q678" s="68"/>
    </row>
    <row r="679" spans="1:17" x14ac:dyDescent="0.25">
      <c r="A679" s="75"/>
      <c r="D679" s="92"/>
      <c r="E679" s="92"/>
      <c r="F679" s="92"/>
      <c r="G679" s="92"/>
      <c r="P679" s="193"/>
      <c r="Q679" s="68"/>
    </row>
    <row r="680" spans="1:17" x14ac:dyDescent="0.25">
      <c r="P680" s="193"/>
      <c r="Q680" s="68"/>
    </row>
    <row r="681" spans="1:17" x14ac:dyDescent="0.25">
      <c r="A681" s="75"/>
      <c r="P681" s="193"/>
      <c r="Q681" s="68"/>
    </row>
    <row r="682" spans="1:17" x14ac:dyDescent="0.25">
      <c r="P682" s="193"/>
      <c r="Q682" s="68"/>
    </row>
    <row r="683" spans="1:17" x14ac:dyDescent="0.25">
      <c r="P683" s="193"/>
      <c r="Q683" s="68"/>
    </row>
    <row r="684" spans="1:17" x14ac:dyDescent="0.25">
      <c r="P684" s="193"/>
      <c r="Q684" s="68"/>
    </row>
    <row r="685" spans="1:17" x14ac:dyDescent="0.25">
      <c r="A685" s="75"/>
      <c r="D685" s="92"/>
      <c r="E685" s="92"/>
      <c r="F685" s="92"/>
      <c r="G685" s="92"/>
      <c r="P685" s="193"/>
      <c r="Q685" s="68"/>
    </row>
    <row r="686" spans="1:17" x14ac:dyDescent="0.25">
      <c r="P686" s="193"/>
      <c r="Q686" s="68"/>
    </row>
    <row r="687" spans="1:17" x14ac:dyDescent="0.25">
      <c r="A687" s="75"/>
      <c r="P687" s="193"/>
      <c r="Q687" s="68"/>
    </row>
    <row r="688" spans="1:17" x14ac:dyDescent="0.25">
      <c r="P688" s="193"/>
      <c r="Q688" s="68"/>
    </row>
    <row r="689" spans="1:17" x14ac:dyDescent="0.25">
      <c r="A689" s="75"/>
      <c r="B689" s="97"/>
      <c r="C689" s="95"/>
      <c r="D689" s="92"/>
      <c r="E689" s="92"/>
      <c r="F689" s="92"/>
      <c r="G689" s="92"/>
      <c r="P689" s="193"/>
      <c r="Q689" s="68"/>
    </row>
    <row r="690" spans="1:17" x14ac:dyDescent="0.25">
      <c r="P690" s="193"/>
      <c r="Q690" s="68"/>
    </row>
    <row r="691" spans="1:17" x14ac:dyDescent="0.25">
      <c r="P691" s="193"/>
      <c r="Q691" s="68"/>
    </row>
    <row r="692" spans="1:17" x14ac:dyDescent="0.25">
      <c r="P692" s="193"/>
      <c r="Q692" s="68"/>
    </row>
    <row r="693" spans="1:17" x14ac:dyDescent="0.25">
      <c r="P693" s="193"/>
      <c r="Q693" s="68"/>
    </row>
    <row r="694" spans="1:17" x14ac:dyDescent="0.25">
      <c r="P694" s="193"/>
      <c r="Q694" s="68"/>
    </row>
    <row r="695" spans="1:17" x14ac:dyDescent="0.25">
      <c r="A695" s="75"/>
      <c r="D695" s="92"/>
      <c r="E695" s="92"/>
      <c r="F695" s="92"/>
      <c r="G695" s="92"/>
      <c r="P695" s="193"/>
      <c r="Q695" s="68"/>
    </row>
    <row r="696" spans="1:17" x14ac:dyDescent="0.25">
      <c r="P696" s="193"/>
      <c r="Q696" s="68"/>
    </row>
    <row r="697" spans="1:17" x14ac:dyDescent="0.25">
      <c r="P697" s="193"/>
      <c r="Q697" s="68"/>
    </row>
    <row r="698" spans="1:17" x14ac:dyDescent="0.25">
      <c r="P698" s="193"/>
      <c r="Q698" s="68"/>
    </row>
    <row r="699" spans="1:17" x14ac:dyDescent="0.25">
      <c r="P699" s="193"/>
      <c r="Q699" s="68"/>
    </row>
    <row r="700" spans="1:17" x14ac:dyDescent="0.25">
      <c r="P700" s="193"/>
      <c r="Q700" s="68"/>
    </row>
    <row r="701" spans="1:17" x14ac:dyDescent="0.25">
      <c r="P701" s="193"/>
      <c r="Q701" s="68"/>
    </row>
    <row r="702" spans="1:17" x14ac:dyDescent="0.25">
      <c r="P702" s="193"/>
      <c r="Q702" s="68"/>
    </row>
    <row r="703" spans="1:17" x14ac:dyDescent="0.25">
      <c r="P703" s="193"/>
      <c r="Q703" s="68"/>
    </row>
    <row r="704" spans="1:17" x14ac:dyDescent="0.25">
      <c r="P704" s="193"/>
      <c r="Q704" s="68"/>
    </row>
    <row r="705" spans="1:17" x14ac:dyDescent="0.25">
      <c r="A705" s="75"/>
      <c r="B705" s="97"/>
      <c r="P705" s="193"/>
      <c r="Q705" s="68"/>
    </row>
    <row r="706" spans="1:17" x14ac:dyDescent="0.25">
      <c r="P706" s="193"/>
      <c r="Q706" s="68"/>
    </row>
    <row r="707" spans="1:17" x14ac:dyDescent="0.25">
      <c r="P707" s="193"/>
      <c r="Q707" s="68"/>
    </row>
    <row r="708" spans="1:17" x14ac:dyDescent="0.25">
      <c r="A708" s="75"/>
      <c r="B708" s="97"/>
      <c r="C708" s="95"/>
      <c r="D708" s="92"/>
      <c r="E708" s="92"/>
      <c r="F708" s="92"/>
      <c r="G708" s="92"/>
      <c r="P708" s="193"/>
      <c r="Q708" s="68"/>
    </row>
    <row r="709" spans="1:17" x14ac:dyDescent="0.25">
      <c r="P709" s="193"/>
      <c r="Q709" s="68"/>
    </row>
    <row r="710" spans="1:17" x14ac:dyDescent="0.25">
      <c r="A710" s="75"/>
      <c r="B710" s="97"/>
      <c r="C710" s="95"/>
      <c r="D710" s="92"/>
      <c r="E710" s="92"/>
      <c r="F710" s="92"/>
      <c r="P710" s="193"/>
      <c r="Q710" s="68"/>
    </row>
    <row r="711" spans="1:17" x14ac:dyDescent="0.25">
      <c r="A711" s="75"/>
      <c r="B711" s="97"/>
      <c r="C711" s="95"/>
      <c r="D711" s="92"/>
      <c r="E711" s="92"/>
      <c r="F711" s="92"/>
      <c r="P711" s="193"/>
      <c r="Q711" s="68"/>
    </row>
    <row r="712" spans="1:17" x14ac:dyDescent="0.25">
      <c r="A712" s="75"/>
      <c r="B712" s="97"/>
      <c r="C712" s="95"/>
      <c r="D712" s="92"/>
      <c r="E712" s="92"/>
      <c r="F712" s="92"/>
      <c r="P712" s="193"/>
      <c r="Q712" s="68"/>
    </row>
    <row r="713" spans="1:17" x14ac:dyDescent="0.25">
      <c r="A713" s="75"/>
      <c r="B713" s="97"/>
      <c r="C713" s="95"/>
      <c r="D713" s="92"/>
      <c r="E713" s="92"/>
      <c r="F713" s="92"/>
      <c r="P713" s="193"/>
      <c r="Q713" s="68"/>
    </row>
    <row r="714" spans="1:17" x14ac:dyDescent="0.25">
      <c r="A714" s="75"/>
      <c r="B714" s="97"/>
      <c r="C714" s="95"/>
      <c r="D714" s="92"/>
      <c r="E714" s="92"/>
      <c r="F714" s="92"/>
      <c r="P714" s="193"/>
      <c r="Q714" s="68"/>
    </row>
    <row r="715" spans="1:17" x14ac:dyDescent="0.25">
      <c r="A715" s="75"/>
      <c r="B715" s="97"/>
      <c r="C715" s="95"/>
      <c r="D715" s="92"/>
      <c r="E715" s="92"/>
      <c r="F715" s="92"/>
      <c r="P715" s="193"/>
      <c r="Q715" s="68"/>
    </row>
    <row r="716" spans="1:17" x14ac:dyDescent="0.25">
      <c r="B716" s="97"/>
      <c r="C716" s="95"/>
      <c r="D716" s="92"/>
      <c r="E716" s="92"/>
      <c r="F716" s="92"/>
      <c r="P716" s="193"/>
      <c r="Q716" s="68"/>
    </row>
    <row r="717" spans="1:17" x14ac:dyDescent="0.25">
      <c r="B717" s="97"/>
      <c r="C717" s="95"/>
      <c r="D717" s="92"/>
      <c r="E717" s="92"/>
      <c r="P717" s="193"/>
      <c r="Q717" s="68"/>
    </row>
    <row r="718" spans="1:17" x14ac:dyDescent="0.25">
      <c r="A718" s="38"/>
      <c r="B718" s="49"/>
      <c r="C718" s="96"/>
      <c r="D718" s="56"/>
      <c r="E718" s="56"/>
      <c r="F718" s="56"/>
      <c r="G718" s="56"/>
      <c r="P718" s="193"/>
      <c r="Q718" s="68"/>
    </row>
    <row r="719" spans="1:17" x14ac:dyDescent="0.25">
      <c r="A719" s="75"/>
      <c r="B719" s="97"/>
      <c r="C719" s="95"/>
      <c r="D719" s="92"/>
      <c r="E719" s="92"/>
      <c r="F719" s="92"/>
      <c r="G719" s="92"/>
      <c r="P719" s="193"/>
      <c r="Q719" s="68"/>
    </row>
    <row r="720" spans="1:17" x14ac:dyDescent="0.25">
      <c r="A720" s="75"/>
      <c r="B720" s="97"/>
      <c r="C720" s="95"/>
      <c r="D720" s="92"/>
      <c r="E720" s="92"/>
      <c r="F720" s="92"/>
      <c r="G720" s="92"/>
      <c r="P720" s="193"/>
      <c r="Q720" s="68"/>
    </row>
    <row r="721" spans="1:17" x14ac:dyDescent="0.25">
      <c r="A721" s="75"/>
      <c r="B721" s="97"/>
      <c r="C721" s="95"/>
      <c r="D721" s="92"/>
      <c r="E721" s="92"/>
      <c r="F721" s="92"/>
      <c r="G721" s="92"/>
      <c r="P721" s="193"/>
      <c r="Q721" s="68"/>
    </row>
    <row r="722" spans="1:17" x14ac:dyDescent="0.25">
      <c r="A722" s="75"/>
      <c r="B722" s="97"/>
      <c r="C722" s="95"/>
      <c r="D722" s="92"/>
      <c r="E722" s="92"/>
      <c r="F722" s="92"/>
      <c r="P722" s="193"/>
      <c r="Q722" s="68"/>
    </row>
    <row r="723" spans="1:17" x14ac:dyDescent="0.25">
      <c r="A723" s="75"/>
      <c r="B723" s="97"/>
      <c r="C723" s="95"/>
      <c r="D723" s="92"/>
      <c r="E723" s="92"/>
      <c r="F723" s="92"/>
      <c r="P723" s="193"/>
      <c r="Q723" s="68"/>
    </row>
    <row r="724" spans="1:17" x14ac:dyDescent="0.25">
      <c r="P724" s="193"/>
      <c r="Q724" s="68"/>
    </row>
    <row r="725" spans="1:17" x14ac:dyDescent="0.25">
      <c r="P725" s="193"/>
      <c r="Q725" s="68"/>
    </row>
    <row r="726" spans="1:17" x14ac:dyDescent="0.25">
      <c r="P726" s="193"/>
      <c r="Q726" s="68"/>
    </row>
    <row r="727" spans="1:17" x14ac:dyDescent="0.25">
      <c r="P727" s="193"/>
      <c r="Q727" s="68"/>
    </row>
    <row r="728" spans="1:17" x14ac:dyDescent="0.25">
      <c r="P728" s="193"/>
      <c r="Q728" s="68"/>
    </row>
    <row r="729" spans="1:17" x14ac:dyDescent="0.25">
      <c r="P729" s="193"/>
      <c r="Q729" s="68"/>
    </row>
    <row r="730" spans="1:17" x14ac:dyDescent="0.25">
      <c r="A730" s="75"/>
      <c r="B730" s="97"/>
      <c r="C730" s="95"/>
      <c r="D730" s="92"/>
      <c r="E730" s="92"/>
      <c r="F730" s="92"/>
      <c r="G730" s="92"/>
      <c r="P730" s="193"/>
      <c r="Q730" s="68"/>
    </row>
    <row r="731" spans="1:17" x14ac:dyDescent="0.25">
      <c r="A731" s="75"/>
      <c r="B731" s="97"/>
      <c r="C731" s="95"/>
      <c r="D731" s="92"/>
      <c r="E731" s="92"/>
      <c r="F731" s="92"/>
      <c r="G731" s="92"/>
      <c r="P731" s="193"/>
      <c r="Q731" s="68"/>
    </row>
    <row r="732" spans="1:17" x14ac:dyDescent="0.25">
      <c r="A732" s="75"/>
      <c r="B732" s="97"/>
      <c r="C732" s="95"/>
      <c r="D732" s="92"/>
      <c r="E732" s="92"/>
      <c r="F732" s="92"/>
      <c r="G732" s="92"/>
      <c r="P732" s="193"/>
      <c r="Q732" s="68"/>
    </row>
    <row r="733" spans="1:17" x14ac:dyDescent="0.25">
      <c r="A733" s="75"/>
      <c r="B733" s="97"/>
      <c r="C733" s="95"/>
      <c r="D733" s="92"/>
      <c r="E733" s="92"/>
      <c r="F733" s="92"/>
      <c r="G733" s="92"/>
      <c r="P733" s="193"/>
      <c r="Q733" s="68"/>
    </row>
    <row r="734" spans="1:17" x14ac:dyDescent="0.25">
      <c r="A734" s="75"/>
      <c r="B734" s="97"/>
      <c r="C734" s="95"/>
      <c r="D734" s="92"/>
      <c r="E734" s="92"/>
      <c r="F734" s="92"/>
      <c r="G734" s="92"/>
      <c r="P734" s="193"/>
      <c r="Q734" s="68"/>
    </row>
    <row r="735" spans="1:17" x14ac:dyDescent="0.25">
      <c r="C735" s="95"/>
      <c r="P735" s="193"/>
      <c r="Q735" s="68"/>
    </row>
    <row r="736" spans="1:17" x14ac:dyDescent="0.25">
      <c r="C736" s="95"/>
      <c r="P736" s="193"/>
      <c r="Q736" s="68"/>
    </row>
    <row r="737" spans="1:17" x14ac:dyDescent="0.25">
      <c r="C737" s="95"/>
      <c r="P737" s="193"/>
      <c r="Q737" s="68"/>
    </row>
    <row r="738" spans="1:17" x14ac:dyDescent="0.25">
      <c r="P738" s="193"/>
      <c r="Q738" s="68"/>
    </row>
    <row r="739" spans="1:17" x14ac:dyDescent="0.25">
      <c r="P739" s="193"/>
      <c r="Q739" s="68"/>
    </row>
    <row r="740" spans="1:17" x14ac:dyDescent="0.25">
      <c r="P740" s="193"/>
      <c r="Q740" s="68"/>
    </row>
    <row r="741" spans="1:17" x14ac:dyDescent="0.25">
      <c r="P741" s="193"/>
      <c r="Q741" s="68"/>
    </row>
    <row r="742" spans="1:17" x14ac:dyDescent="0.25">
      <c r="P742" s="193"/>
      <c r="Q742" s="68"/>
    </row>
    <row r="743" spans="1:17" x14ac:dyDescent="0.25">
      <c r="P743" s="193"/>
      <c r="Q743" s="68"/>
    </row>
    <row r="744" spans="1:17" x14ac:dyDescent="0.25">
      <c r="A744" s="75"/>
      <c r="B744" s="97"/>
      <c r="C744" s="95"/>
      <c r="D744" s="92"/>
      <c r="E744" s="92"/>
      <c r="F744" s="92"/>
      <c r="G744" s="92"/>
      <c r="P744" s="193"/>
      <c r="Q744" s="68"/>
    </row>
    <row r="745" spans="1:17" x14ac:dyDescent="0.25">
      <c r="A745" s="75"/>
      <c r="B745" s="97"/>
      <c r="C745" s="95"/>
      <c r="D745" s="92"/>
      <c r="E745" s="92"/>
      <c r="F745" s="92"/>
      <c r="G745" s="92"/>
      <c r="P745" s="193"/>
      <c r="Q745" s="68"/>
    </row>
    <row r="746" spans="1:17" x14ac:dyDescent="0.25">
      <c r="A746" s="75"/>
      <c r="B746" s="97"/>
      <c r="C746" s="95"/>
      <c r="D746" s="92"/>
      <c r="E746" s="92"/>
      <c r="F746" s="92"/>
      <c r="G746" s="92"/>
      <c r="P746" s="193"/>
      <c r="Q746" s="68"/>
    </row>
    <row r="747" spans="1:17" x14ac:dyDescent="0.25">
      <c r="A747" s="75"/>
      <c r="B747" s="97"/>
      <c r="C747" s="95"/>
      <c r="D747" s="92"/>
      <c r="E747" s="92"/>
      <c r="F747" s="92"/>
      <c r="G747" s="92"/>
      <c r="P747" s="193"/>
      <c r="Q747" s="68"/>
    </row>
    <row r="748" spans="1:17" x14ac:dyDescent="0.25">
      <c r="A748" s="75"/>
      <c r="B748" s="97"/>
      <c r="C748" s="95"/>
      <c r="D748" s="92"/>
      <c r="E748" s="92"/>
      <c r="F748" s="92"/>
      <c r="G748" s="92"/>
      <c r="P748" s="193"/>
      <c r="Q748" s="68"/>
    </row>
    <row r="749" spans="1:17" x14ac:dyDescent="0.25">
      <c r="P749" s="193"/>
      <c r="Q749" s="68"/>
    </row>
    <row r="750" spans="1:17" x14ac:dyDescent="0.25">
      <c r="P750" s="193"/>
      <c r="Q750" s="68"/>
    </row>
    <row r="751" spans="1:17" x14ac:dyDescent="0.25">
      <c r="P751" s="193"/>
      <c r="Q751" s="68"/>
    </row>
    <row r="752" spans="1:17" x14ac:dyDescent="0.25">
      <c r="A752" s="75"/>
      <c r="B752" s="97"/>
      <c r="C752" s="95"/>
      <c r="D752" s="92"/>
      <c r="E752" s="92"/>
      <c r="F752" s="92"/>
      <c r="G752" s="92"/>
      <c r="P752" s="193"/>
      <c r="Q752" s="68"/>
    </row>
    <row r="753" spans="1:17" x14ac:dyDescent="0.25">
      <c r="A753" s="75"/>
      <c r="B753" s="97"/>
      <c r="C753" s="95"/>
      <c r="D753" s="92"/>
      <c r="E753" s="92"/>
      <c r="F753" s="92"/>
      <c r="G753" s="92"/>
      <c r="P753" s="193"/>
      <c r="Q753" s="68"/>
    </row>
    <row r="754" spans="1:17" x14ac:dyDescent="0.25">
      <c r="A754" s="75"/>
      <c r="D754" s="92"/>
      <c r="E754" s="92"/>
      <c r="F754" s="92"/>
      <c r="G754" s="92"/>
      <c r="P754" s="193"/>
      <c r="Q754" s="68"/>
    </row>
    <row r="755" spans="1:17" x14ac:dyDescent="0.25">
      <c r="A755" s="75"/>
      <c r="D755" s="92"/>
      <c r="E755" s="92"/>
      <c r="F755" s="92"/>
      <c r="G755" s="92"/>
      <c r="P755" s="193"/>
      <c r="Q755" s="68"/>
    </row>
    <row r="756" spans="1:17" x14ac:dyDescent="0.25">
      <c r="A756" s="75"/>
      <c r="D756" s="92"/>
      <c r="E756" s="92"/>
      <c r="F756" s="92"/>
      <c r="G756" s="92"/>
      <c r="P756" s="193"/>
      <c r="Q756" s="68"/>
    </row>
    <row r="757" spans="1:17" x14ac:dyDescent="0.25">
      <c r="A757" s="75"/>
      <c r="B757" s="97"/>
      <c r="C757" s="95"/>
      <c r="D757" s="92"/>
      <c r="E757" s="92"/>
      <c r="F757" s="92"/>
      <c r="P757" s="193"/>
      <c r="Q757" s="68"/>
    </row>
    <row r="758" spans="1:17" x14ac:dyDescent="0.25">
      <c r="A758" s="75"/>
      <c r="B758" s="97"/>
      <c r="C758" s="95"/>
      <c r="D758" s="92"/>
      <c r="E758" s="92"/>
      <c r="F758" s="92"/>
      <c r="P758" s="193"/>
      <c r="Q758" s="68"/>
    </row>
    <row r="759" spans="1:17" x14ac:dyDescent="0.25">
      <c r="A759" s="75"/>
      <c r="B759" s="97"/>
      <c r="C759" s="95"/>
      <c r="D759" s="92"/>
      <c r="E759" s="92"/>
      <c r="F759" s="92"/>
      <c r="P759" s="193"/>
      <c r="Q759" s="68"/>
    </row>
    <row r="760" spans="1:17" x14ac:dyDescent="0.25">
      <c r="A760" s="75"/>
      <c r="B760" s="97"/>
      <c r="C760" s="95"/>
      <c r="D760" s="92"/>
      <c r="E760" s="92"/>
      <c r="F760" s="92"/>
      <c r="P760" s="193"/>
      <c r="Q760" s="68"/>
    </row>
    <row r="761" spans="1:17" x14ac:dyDescent="0.25">
      <c r="A761" s="75"/>
      <c r="B761" s="97"/>
      <c r="C761" s="95"/>
      <c r="D761" s="92"/>
      <c r="E761" s="92"/>
      <c r="F761" s="92"/>
      <c r="P761" s="193"/>
      <c r="Q761" s="68"/>
    </row>
    <row r="762" spans="1:17" x14ac:dyDescent="0.25">
      <c r="A762" s="75"/>
      <c r="B762" s="97"/>
      <c r="C762" s="95"/>
      <c r="D762" s="92"/>
      <c r="E762" s="92"/>
      <c r="F762" s="92"/>
      <c r="P762" s="193"/>
      <c r="Q762" s="68"/>
    </row>
    <row r="763" spans="1:17" x14ac:dyDescent="0.25">
      <c r="P763" s="193"/>
      <c r="Q763" s="68"/>
    </row>
    <row r="764" spans="1:17" x14ac:dyDescent="0.25">
      <c r="P764" s="193"/>
      <c r="Q764" s="68"/>
    </row>
    <row r="765" spans="1:17" x14ac:dyDescent="0.25">
      <c r="P765" s="193"/>
      <c r="Q765" s="68"/>
    </row>
    <row r="766" spans="1:17" x14ac:dyDescent="0.25">
      <c r="P766" s="193"/>
      <c r="Q766" s="68"/>
    </row>
    <row r="767" spans="1:17" x14ac:dyDescent="0.25">
      <c r="P767" s="193"/>
      <c r="Q767" s="68"/>
    </row>
    <row r="768" spans="1:17" x14ac:dyDescent="0.25">
      <c r="P768" s="193"/>
      <c r="Q768" s="68"/>
    </row>
    <row r="769" spans="1:17" x14ac:dyDescent="0.25">
      <c r="A769" s="75"/>
      <c r="B769" s="97"/>
      <c r="C769" s="95"/>
      <c r="D769" s="92"/>
      <c r="E769" s="92"/>
      <c r="F769" s="92"/>
      <c r="G769" s="92"/>
      <c r="P769" s="193"/>
      <c r="Q769" s="68"/>
    </row>
    <row r="770" spans="1:17" x14ac:dyDescent="0.25">
      <c r="A770" s="75"/>
      <c r="B770" s="97"/>
      <c r="C770" s="95"/>
      <c r="D770" s="92"/>
      <c r="E770" s="92"/>
      <c r="F770" s="92"/>
      <c r="G770" s="92"/>
      <c r="P770" s="193"/>
      <c r="Q770" s="68"/>
    </row>
    <row r="771" spans="1:17" x14ac:dyDescent="0.25">
      <c r="A771" s="75"/>
      <c r="B771" s="97"/>
      <c r="C771" s="95"/>
      <c r="D771" s="92"/>
      <c r="E771" s="92"/>
      <c r="F771" s="92"/>
      <c r="G771" s="92"/>
      <c r="P771" s="193"/>
      <c r="Q771" s="68"/>
    </row>
    <row r="772" spans="1:17" x14ac:dyDescent="0.25">
      <c r="A772" s="75"/>
      <c r="B772" s="97"/>
      <c r="C772" s="95"/>
      <c r="D772" s="92"/>
      <c r="E772" s="92"/>
      <c r="F772" s="92"/>
      <c r="G772" s="92"/>
      <c r="P772" s="193"/>
      <c r="Q772" s="68"/>
    </row>
    <row r="773" spans="1:17" x14ac:dyDescent="0.25">
      <c r="A773" s="75"/>
      <c r="B773" s="97"/>
      <c r="C773" s="95"/>
      <c r="D773" s="92"/>
      <c r="E773" s="92"/>
      <c r="F773" s="92"/>
      <c r="P773" s="193"/>
      <c r="Q773" s="68"/>
    </row>
    <row r="774" spans="1:17" x14ac:dyDescent="0.25">
      <c r="P774" s="193"/>
      <c r="Q774" s="68"/>
    </row>
    <row r="775" spans="1:17" x14ac:dyDescent="0.25">
      <c r="P775" s="193"/>
      <c r="Q775" s="68"/>
    </row>
    <row r="776" spans="1:17" x14ac:dyDescent="0.25">
      <c r="P776" s="193"/>
      <c r="Q776" s="68"/>
    </row>
    <row r="777" spans="1:17" x14ac:dyDescent="0.25">
      <c r="P777" s="193"/>
      <c r="Q777" s="68"/>
    </row>
    <row r="778" spans="1:17" x14ac:dyDescent="0.25">
      <c r="P778" s="193"/>
      <c r="Q778" s="68"/>
    </row>
    <row r="779" spans="1:17" x14ac:dyDescent="0.25">
      <c r="P779" s="193"/>
      <c r="Q779" s="68"/>
    </row>
    <row r="780" spans="1:17" x14ac:dyDescent="0.25">
      <c r="P780" s="193"/>
      <c r="Q780" s="68"/>
    </row>
    <row r="781" spans="1:17" x14ac:dyDescent="0.25">
      <c r="P781" s="193"/>
      <c r="Q781" s="68"/>
    </row>
    <row r="782" spans="1:17" x14ac:dyDescent="0.25">
      <c r="P782" s="193"/>
      <c r="Q782" s="68"/>
    </row>
    <row r="783" spans="1:17" x14ac:dyDescent="0.25">
      <c r="A783" s="75"/>
      <c r="D783" s="92"/>
      <c r="E783" s="92"/>
      <c r="F783" s="92"/>
      <c r="G783" s="92"/>
      <c r="P783" s="193"/>
      <c r="Q783" s="68"/>
    </row>
    <row r="784" spans="1:17" x14ac:dyDescent="0.25">
      <c r="A784" s="75"/>
      <c r="D784" s="92"/>
      <c r="E784" s="92"/>
      <c r="F784" s="92"/>
      <c r="G784" s="92"/>
      <c r="P784" s="193"/>
      <c r="Q784" s="68"/>
    </row>
    <row r="785" spans="1:17" x14ac:dyDescent="0.25">
      <c r="A785" s="75"/>
      <c r="D785" s="92"/>
      <c r="E785" s="92"/>
      <c r="F785" s="92"/>
      <c r="G785" s="92"/>
      <c r="P785" s="193"/>
      <c r="Q785" s="68"/>
    </row>
    <row r="786" spans="1:17" x14ac:dyDescent="0.25">
      <c r="A786" s="75"/>
      <c r="D786" s="92"/>
      <c r="E786" s="92"/>
      <c r="F786" s="92"/>
      <c r="G786" s="92"/>
      <c r="P786" s="193"/>
      <c r="Q786" s="68"/>
    </row>
    <row r="787" spans="1:17" x14ac:dyDescent="0.25">
      <c r="A787" s="75"/>
      <c r="B787" s="97"/>
      <c r="C787" s="95"/>
      <c r="D787" s="92"/>
      <c r="E787" s="92"/>
      <c r="F787" s="92"/>
      <c r="P787" s="193"/>
      <c r="Q787" s="68"/>
    </row>
    <row r="788" spans="1:17" x14ac:dyDescent="0.25">
      <c r="P788" s="193"/>
      <c r="Q788" s="68"/>
    </row>
    <row r="789" spans="1:17" x14ac:dyDescent="0.25">
      <c r="P789" s="193"/>
      <c r="Q789" s="68"/>
    </row>
    <row r="790" spans="1:17" x14ac:dyDescent="0.25">
      <c r="P790" s="193"/>
      <c r="Q790" s="68"/>
    </row>
    <row r="791" spans="1:17" x14ac:dyDescent="0.25">
      <c r="A791" s="75"/>
      <c r="D791" s="92"/>
      <c r="E791" s="92"/>
      <c r="F791" s="92"/>
      <c r="G791" s="92"/>
      <c r="P791" s="193"/>
      <c r="Q791" s="68"/>
    </row>
    <row r="792" spans="1:17" x14ac:dyDescent="0.25">
      <c r="A792" s="75"/>
      <c r="D792" s="92"/>
      <c r="E792" s="92"/>
      <c r="F792" s="92"/>
      <c r="G792" s="92"/>
      <c r="P792" s="193"/>
      <c r="Q792" s="68"/>
    </row>
    <row r="793" spans="1:17" x14ac:dyDescent="0.25">
      <c r="A793" s="75"/>
      <c r="B793" s="97"/>
      <c r="C793" s="95"/>
      <c r="D793" s="92"/>
      <c r="E793" s="92"/>
      <c r="F793" s="92"/>
      <c r="P793" s="193"/>
      <c r="Q793" s="68"/>
    </row>
    <row r="794" spans="1:17" x14ac:dyDescent="0.25">
      <c r="A794" s="75"/>
      <c r="D794" s="92"/>
      <c r="E794" s="92"/>
      <c r="F794" s="92"/>
      <c r="G794" s="92"/>
      <c r="P794" s="193"/>
      <c r="Q794" s="68"/>
    </row>
    <row r="795" spans="1:17" x14ac:dyDescent="0.25">
      <c r="A795" s="75"/>
      <c r="D795" s="92"/>
      <c r="E795" s="92"/>
      <c r="F795" s="92"/>
      <c r="G795" s="92"/>
      <c r="P795" s="193"/>
      <c r="Q795" s="68"/>
    </row>
    <row r="796" spans="1:17" x14ac:dyDescent="0.25">
      <c r="A796" s="75"/>
      <c r="E796" s="92"/>
      <c r="F796" s="92"/>
      <c r="P796" s="193"/>
      <c r="Q796" s="68"/>
    </row>
    <row r="797" spans="1:17" x14ac:dyDescent="0.25">
      <c r="A797" s="75"/>
      <c r="B797" s="97"/>
      <c r="C797" s="95"/>
      <c r="D797" s="92"/>
      <c r="E797" s="92"/>
      <c r="F797" s="92"/>
      <c r="P797" s="193"/>
      <c r="Q797" s="68"/>
    </row>
    <row r="798" spans="1:17" x14ac:dyDescent="0.25">
      <c r="A798" s="75"/>
      <c r="B798" s="97"/>
      <c r="C798" s="95"/>
      <c r="D798" s="92"/>
      <c r="E798" s="92"/>
      <c r="F798" s="92"/>
      <c r="P798" s="193"/>
      <c r="Q798" s="68"/>
    </row>
    <row r="799" spans="1:17" x14ac:dyDescent="0.25">
      <c r="A799" s="75"/>
      <c r="B799" s="97"/>
      <c r="C799" s="95"/>
      <c r="D799" s="92"/>
      <c r="E799" s="92"/>
      <c r="F799" s="92"/>
      <c r="P799" s="193"/>
      <c r="Q799" s="68"/>
    </row>
    <row r="800" spans="1:17" x14ac:dyDescent="0.25">
      <c r="A800" s="75"/>
      <c r="B800" s="97"/>
      <c r="C800" s="95"/>
      <c r="D800" s="92"/>
      <c r="E800" s="92"/>
      <c r="F800" s="92"/>
      <c r="P800" s="193"/>
      <c r="Q800" s="68"/>
    </row>
    <row r="801" spans="1:17" x14ac:dyDescent="0.25">
      <c r="A801" s="75"/>
      <c r="B801" s="97"/>
      <c r="C801" s="95"/>
      <c r="D801" s="92"/>
      <c r="E801" s="92"/>
      <c r="F801" s="92"/>
      <c r="P801" s="193"/>
      <c r="Q801" s="68"/>
    </row>
    <row r="802" spans="1:17" x14ac:dyDescent="0.25">
      <c r="A802" s="75"/>
      <c r="B802" s="97"/>
      <c r="C802" s="95"/>
      <c r="D802" s="92"/>
      <c r="E802" s="92"/>
      <c r="F802" s="92"/>
      <c r="P802" s="193"/>
      <c r="Q802" s="68"/>
    </row>
    <row r="803" spans="1:17" x14ac:dyDescent="0.25">
      <c r="A803" s="75"/>
      <c r="E803" s="92"/>
      <c r="F803" s="92"/>
      <c r="P803" s="193"/>
      <c r="Q803" s="68"/>
    </row>
    <row r="804" spans="1:17" x14ac:dyDescent="0.25">
      <c r="A804" s="75"/>
      <c r="E804" s="92"/>
      <c r="F804" s="92"/>
      <c r="P804" s="193"/>
      <c r="Q804" s="68"/>
    </row>
    <row r="805" spans="1:17" x14ac:dyDescent="0.25">
      <c r="A805" s="75"/>
      <c r="E805" s="92"/>
      <c r="F805" s="92"/>
      <c r="P805" s="193"/>
      <c r="Q805" s="68"/>
    </row>
    <row r="806" spans="1:17" x14ac:dyDescent="0.25">
      <c r="A806" s="75"/>
      <c r="E806" s="92"/>
      <c r="F806" s="92"/>
      <c r="P806" s="193"/>
      <c r="Q806" s="68"/>
    </row>
    <row r="807" spans="1:17" x14ac:dyDescent="0.25">
      <c r="A807" s="75"/>
      <c r="E807" s="92"/>
      <c r="F807" s="92"/>
      <c r="P807" s="193"/>
      <c r="Q807" s="68"/>
    </row>
    <row r="808" spans="1:17" x14ac:dyDescent="0.25">
      <c r="A808" s="75"/>
      <c r="E808" s="92"/>
      <c r="F808" s="92"/>
      <c r="P808" s="193"/>
      <c r="Q808" s="68"/>
    </row>
    <row r="809" spans="1:17" x14ac:dyDescent="0.25">
      <c r="A809" s="75"/>
      <c r="B809" s="97"/>
      <c r="C809" s="95"/>
      <c r="D809" s="92"/>
      <c r="E809" s="92"/>
      <c r="F809" s="92"/>
      <c r="P809" s="193"/>
      <c r="Q809" s="68"/>
    </row>
    <row r="810" spans="1:17" x14ac:dyDescent="0.25">
      <c r="A810" s="75"/>
      <c r="B810" s="97"/>
      <c r="C810" s="95"/>
      <c r="D810" s="92"/>
      <c r="E810" s="92"/>
      <c r="F810" s="92"/>
      <c r="P810" s="193"/>
      <c r="Q810" s="68"/>
    </row>
    <row r="811" spans="1:17" x14ac:dyDescent="0.25">
      <c r="P811" s="193"/>
      <c r="Q811" s="68"/>
    </row>
    <row r="812" spans="1:17" x14ac:dyDescent="0.25">
      <c r="P812" s="193"/>
      <c r="Q812" s="68"/>
    </row>
    <row r="813" spans="1:17" x14ac:dyDescent="0.25">
      <c r="P813" s="193"/>
      <c r="Q813" s="68"/>
    </row>
    <row r="814" spans="1:17" x14ac:dyDescent="0.25">
      <c r="P814" s="193"/>
      <c r="Q814" s="68"/>
    </row>
    <row r="815" spans="1:17" x14ac:dyDescent="0.25">
      <c r="P815" s="193"/>
      <c r="Q815" s="68"/>
    </row>
    <row r="816" spans="1:17" x14ac:dyDescent="0.25">
      <c r="P816" s="193"/>
      <c r="Q816" s="68"/>
    </row>
    <row r="817" spans="1:17" x14ac:dyDescent="0.25">
      <c r="A817" s="75"/>
      <c r="B817" s="97"/>
      <c r="C817" s="95"/>
      <c r="D817" s="92"/>
      <c r="E817" s="92"/>
      <c r="F817" s="92"/>
      <c r="G817" s="92"/>
      <c r="P817" s="193"/>
      <c r="Q817" s="68"/>
    </row>
    <row r="818" spans="1:17" x14ac:dyDescent="0.25">
      <c r="A818" s="75"/>
      <c r="B818" s="97"/>
      <c r="C818" s="95"/>
      <c r="D818" s="92"/>
      <c r="E818" s="92"/>
      <c r="F818" s="92"/>
      <c r="G818" s="92"/>
      <c r="P818" s="193"/>
      <c r="Q818" s="68"/>
    </row>
    <row r="819" spans="1:17" x14ac:dyDescent="0.25">
      <c r="A819" s="75"/>
      <c r="B819" s="97"/>
      <c r="C819" s="95"/>
      <c r="D819" s="92"/>
      <c r="E819" s="92"/>
      <c r="F819" s="92"/>
      <c r="G819" s="92"/>
      <c r="P819" s="193"/>
      <c r="Q819" s="68"/>
    </row>
    <row r="820" spans="1:17" x14ac:dyDescent="0.25">
      <c r="A820" s="75"/>
      <c r="B820" s="97"/>
      <c r="C820" s="95"/>
      <c r="D820" s="92"/>
      <c r="E820" s="92"/>
      <c r="F820" s="92"/>
      <c r="G820" s="92"/>
      <c r="P820" s="193"/>
      <c r="Q820" s="68"/>
    </row>
    <row r="821" spans="1:17" x14ac:dyDescent="0.25">
      <c r="A821" s="75"/>
      <c r="B821" s="97"/>
      <c r="C821" s="95"/>
      <c r="D821" s="92"/>
      <c r="E821" s="92"/>
      <c r="F821" s="92"/>
      <c r="G821" s="92"/>
      <c r="P821" s="193"/>
      <c r="Q821" s="68"/>
    </row>
    <row r="822" spans="1:17" x14ac:dyDescent="0.25">
      <c r="P822" s="193"/>
      <c r="Q822" s="68"/>
    </row>
    <row r="823" spans="1:17" x14ac:dyDescent="0.25">
      <c r="C823" s="95"/>
      <c r="P823" s="193"/>
      <c r="Q823" s="68"/>
    </row>
    <row r="824" spans="1:17" x14ac:dyDescent="0.25">
      <c r="P824" s="193"/>
      <c r="Q824" s="68"/>
    </row>
    <row r="825" spans="1:17" x14ac:dyDescent="0.25">
      <c r="P825" s="193"/>
      <c r="Q825" s="68"/>
    </row>
    <row r="826" spans="1:17" x14ac:dyDescent="0.25">
      <c r="P826" s="193"/>
      <c r="Q826" s="68"/>
    </row>
    <row r="827" spans="1:17" x14ac:dyDescent="0.25">
      <c r="P827" s="193"/>
      <c r="Q827" s="68"/>
    </row>
    <row r="828" spans="1:17" x14ac:dyDescent="0.25">
      <c r="P828" s="193"/>
      <c r="Q828" s="68"/>
    </row>
    <row r="829" spans="1:17" x14ac:dyDescent="0.25">
      <c r="P829" s="193"/>
      <c r="Q829" s="68"/>
    </row>
    <row r="830" spans="1:17" x14ac:dyDescent="0.25">
      <c r="A830" s="75"/>
      <c r="D830" s="92"/>
      <c r="E830" s="92"/>
      <c r="F830" s="92"/>
      <c r="G830" s="92"/>
      <c r="P830" s="193"/>
      <c r="Q830" s="68"/>
    </row>
    <row r="831" spans="1:17" x14ac:dyDescent="0.25">
      <c r="A831" s="75"/>
      <c r="D831" s="92"/>
      <c r="E831" s="92"/>
      <c r="F831" s="92"/>
      <c r="G831" s="92"/>
      <c r="P831" s="193"/>
      <c r="Q831" s="68"/>
    </row>
    <row r="832" spans="1:17" x14ac:dyDescent="0.25">
      <c r="A832" s="75"/>
      <c r="D832" s="92"/>
      <c r="E832" s="92"/>
      <c r="F832" s="92"/>
      <c r="G832" s="92"/>
      <c r="P832" s="193"/>
      <c r="Q832" s="68"/>
    </row>
    <row r="833" spans="1:17" x14ac:dyDescent="0.25">
      <c r="A833" s="75"/>
      <c r="D833" s="92"/>
      <c r="E833" s="92"/>
      <c r="F833" s="92"/>
      <c r="G833" s="92"/>
      <c r="P833" s="193"/>
      <c r="Q833" s="68"/>
    </row>
    <row r="834" spans="1:17" x14ac:dyDescent="0.25">
      <c r="A834" s="75"/>
      <c r="D834" s="92"/>
      <c r="E834" s="92"/>
      <c r="F834" s="92"/>
      <c r="G834" s="92"/>
      <c r="P834" s="193"/>
      <c r="Q834" s="68"/>
    </row>
    <row r="835" spans="1:17" x14ac:dyDescent="0.25">
      <c r="P835" s="193"/>
      <c r="Q835" s="68"/>
    </row>
    <row r="836" spans="1:17" x14ac:dyDescent="0.25">
      <c r="P836" s="193"/>
      <c r="Q836" s="68"/>
    </row>
    <row r="837" spans="1:17" x14ac:dyDescent="0.25">
      <c r="P837" s="193"/>
      <c r="Q837" s="68"/>
    </row>
    <row r="838" spans="1:17" x14ac:dyDescent="0.25">
      <c r="A838" s="75"/>
      <c r="B838" s="97"/>
      <c r="C838" s="95"/>
      <c r="D838" s="92"/>
      <c r="E838" s="92"/>
      <c r="F838" s="92"/>
      <c r="G838" s="92"/>
      <c r="P838" s="193"/>
      <c r="Q838" s="68"/>
    </row>
    <row r="839" spans="1:17" x14ac:dyDescent="0.25">
      <c r="A839" s="75"/>
      <c r="B839" s="97"/>
      <c r="C839" s="95"/>
      <c r="D839" s="92"/>
      <c r="E839" s="92"/>
      <c r="F839" s="92"/>
      <c r="G839" s="92"/>
      <c r="P839" s="193"/>
      <c r="Q839" s="68"/>
    </row>
    <row r="840" spans="1:17" x14ac:dyDescent="0.25">
      <c r="A840" s="75"/>
      <c r="D840" s="92"/>
      <c r="E840" s="92"/>
      <c r="F840" s="92"/>
      <c r="G840" s="92"/>
      <c r="P840" s="193"/>
      <c r="Q840" s="68"/>
    </row>
    <row r="841" spans="1:17" x14ac:dyDescent="0.25">
      <c r="A841" s="75"/>
      <c r="D841" s="92"/>
      <c r="E841" s="92"/>
      <c r="F841" s="92"/>
      <c r="G841" s="92"/>
      <c r="P841" s="193"/>
      <c r="Q841" s="68"/>
    </row>
    <row r="842" spans="1:17" x14ac:dyDescent="0.25">
      <c r="A842" s="75"/>
      <c r="D842" s="92"/>
      <c r="E842" s="92"/>
      <c r="F842" s="92"/>
      <c r="G842" s="92"/>
      <c r="P842" s="193"/>
      <c r="Q842" s="68"/>
    </row>
    <row r="843" spans="1:17" x14ac:dyDescent="0.25">
      <c r="A843" s="75"/>
      <c r="D843" s="92"/>
      <c r="E843" s="92"/>
      <c r="F843" s="92"/>
      <c r="G843" s="92"/>
      <c r="P843" s="193"/>
      <c r="Q843" s="68"/>
    </row>
    <row r="844" spans="1:17" x14ac:dyDescent="0.25">
      <c r="A844" s="75"/>
      <c r="D844" s="92"/>
      <c r="E844" s="92"/>
      <c r="F844" s="92"/>
      <c r="G844" s="92"/>
      <c r="P844" s="193"/>
      <c r="Q844" s="68"/>
    </row>
    <row r="845" spans="1:17" x14ac:dyDescent="0.25">
      <c r="A845" s="75"/>
      <c r="E845" s="92"/>
      <c r="F845" s="92"/>
      <c r="P845" s="193"/>
      <c r="Q845" s="68"/>
    </row>
    <row r="846" spans="1:17" x14ac:dyDescent="0.25">
      <c r="A846" s="75"/>
      <c r="E846" s="92"/>
      <c r="F846" s="92"/>
      <c r="P846" s="193"/>
      <c r="Q846" s="68"/>
    </row>
    <row r="847" spans="1:17" x14ac:dyDescent="0.25">
      <c r="A847" s="75"/>
      <c r="E847" s="92"/>
      <c r="F847" s="92"/>
      <c r="P847" s="193"/>
      <c r="Q847" s="68"/>
    </row>
    <row r="848" spans="1:17" x14ac:dyDescent="0.25">
      <c r="A848" s="75"/>
      <c r="E848" s="92"/>
      <c r="F848" s="92"/>
      <c r="P848" s="193"/>
      <c r="Q848" s="68"/>
    </row>
    <row r="849" spans="1:17" x14ac:dyDescent="0.25">
      <c r="A849" s="75"/>
      <c r="E849" s="92"/>
      <c r="F849" s="92"/>
      <c r="P849" s="193"/>
      <c r="Q849" s="68"/>
    </row>
    <row r="850" spans="1:17" x14ac:dyDescent="0.25">
      <c r="A850" s="75"/>
      <c r="E850" s="92"/>
      <c r="F850" s="92"/>
      <c r="P850" s="193"/>
      <c r="Q850" s="68"/>
    </row>
    <row r="851" spans="1:17" x14ac:dyDescent="0.25">
      <c r="A851" s="75"/>
      <c r="E851" s="92"/>
      <c r="F851" s="92"/>
      <c r="P851" s="193"/>
      <c r="Q851" s="68"/>
    </row>
    <row r="852" spans="1:17" x14ac:dyDescent="0.25">
      <c r="A852" s="75"/>
      <c r="E852" s="92"/>
      <c r="F852" s="92"/>
      <c r="P852" s="193"/>
      <c r="Q852" s="68"/>
    </row>
    <row r="853" spans="1:17" x14ac:dyDescent="0.25">
      <c r="A853" s="75"/>
      <c r="E853" s="92"/>
      <c r="F853" s="92"/>
      <c r="P853" s="193"/>
      <c r="Q853" s="68"/>
    </row>
    <row r="854" spans="1:17" x14ac:dyDescent="0.25">
      <c r="A854" s="75"/>
      <c r="E854" s="92"/>
      <c r="F854" s="92"/>
      <c r="P854" s="193"/>
      <c r="Q854" s="68"/>
    </row>
    <row r="855" spans="1:17" x14ac:dyDescent="0.25">
      <c r="A855" s="75"/>
      <c r="E855" s="92"/>
      <c r="F855" s="92"/>
      <c r="P855" s="193"/>
      <c r="Q855" s="68"/>
    </row>
    <row r="856" spans="1:17" x14ac:dyDescent="0.25">
      <c r="A856" s="75"/>
      <c r="E856" s="92"/>
      <c r="F856" s="92"/>
      <c r="P856" s="193"/>
      <c r="Q856" s="68"/>
    </row>
    <row r="857" spans="1:17" x14ac:dyDescent="0.25">
      <c r="A857" s="75"/>
      <c r="B857" s="97"/>
      <c r="C857" s="95"/>
      <c r="D857" s="92"/>
      <c r="E857" s="92"/>
      <c r="F857" s="92"/>
      <c r="P857" s="193"/>
      <c r="Q857" s="68"/>
    </row>
    <row r="858" spans="1:17" x14ac:dyDescent="0.25">
      <c r="A858" s="75"/>
      <c r="B858" s="97"/>
      <c r="C858" s="95"/>
      <c r="D858" s="92"/>
      <c r="E858" s="92"/>
      <c r="F858" s="92"/>
      <c r="P858" s="193"/>
      <c r="Q858" s="68"/>
    </row>
    <row r="859" spans="1:17" x14ac:dyDescent="0.25">
      <c r="P859" s="193"/>
      <c r="Q859" s="68"/>
    </row>
    <row r="860" spans="1:17" x14ac:dyDescent="0.25">
      <c r="P860" s="193"/>
      <c r="Q860" s="68"/>
    </row>
    <row r="861" spans="1:17" x14ac:dyDescent="0.25">
      <c r="P861" s="193"/>
      <c r="Q861" s="68"/>
    </row>
    <row r="862" spans="1:17" x14ac:dyDescent="0.25">
      <c r="P862" s="193"/>
      <c r="Q862" s="68"/>
    </row>
    <row r="863" spans="1:17" x14ac:dyDescent="0.25">
      <c r="P863" s="193"/>
      <c r="Q863" s="68"/>
    </row>
    <row r="864" spans="1:17" x14ac:dyDescent="0.25">
      <c r="P864" s="193"/>
      <c r="Q864" s="68"/>
    </row>
    <row r="865" spans="1:17" x14ac:dyDescent="0.25">
      <c r="A865" s="75"/>
      <c r="B865" s="97"/>
      <c r="C865" s="95"/>
      <c r="D865" s="92"/>
      <c r="E865" s="92"/>
      <c r="F865" s="92"/>
      <c r="G865" s="92"/>
      <c r="P865" s="193"/>
      <c r="Q865" s="68"/>
    </row>
    <row r="866" spans="1:17" x14ac:dyDescent="0.25">
      <c r="A866" s="75"/>
      <c r="B866" s="97"/>
      <c r="C866" s="95"/>
      <c r="D866" s="92"/>
      <c r="E866" s="92"/>
      <c r="F866" s="92"/>
      <c r="G866" s="92"/>
      <c r="P866" s="193"/>
      <c r="Q866" s="68"/>
    </row>
    <row r="867" spans="1:17" x14ac:dyDescent="0.25">
      <c r="A867" s="75"/>
      <c r="B867" s="97"/>
      <c r="C867" s="95"/>
      <c r="D867" s="92"/>
      <c r="E867" s="92"/>
      <c r="F867" s="92"/>
      <c r="G867" s="92"/>
      <c r="P867" s="193"/>
      <c r="Q867" s="68"/>
    </row>
    <row r="868" spans="1:17" x14ac:dyDescent="0.25">
      <c r="A868" s="75"/>
      <c r="B868" s="97"/>
      <c r="C868" s="95"/>
      <c r="D868" s="92"/>
      <c r="E868" s="92"/>
      <c r="F868" s="92"/>
      <c r="G868" s="92"/>
      <c r="P868" s="193"/>
      <c r="Q868" s="68"/>
    </row>
    <row r="869" spans="1:17" x14ac:dyDescent="0.25">
      <c r="P869" s="193"/>
      <c r="Q869" s="68"/>
    </row>
    <row r="870" spans="1:17" x14ac:dyDescent="0.25">
      <c r="A870" s="75"/>
      <c r="P870" s="193"/>
      <c r="Q870" s="68"/>
    </row>
    <row r="871" spans="1:17" x14ac:dyDescent="0.25">
      <c r="C871" s="95"/>
      <c r="P871" s="193"/>
      <c r="Q871" s="68"/>
    </row>
    <row r="872" spans="1:17" x14ac:dyDescent="0.25">
      <c r="C872" s="95"/>
      <c r="P872" s="193"/>
      <c r="Q872" s="68"/>
    </row>
    <row r="873" spans="1:17" x14ac:dyDescent="0.25">
      <c r="C873" s="95"/>
      <c r="P873" s="193"/>
      <c r="Q873" s="68"/>
    </row>
    <row r="880" spans="1:17" x14ac:dyDescent="0.25">
      <c r="A880" s="75"/>
      <c r="D880" s="92"/>
      <c r="E880" s="92"/>
      <c r="F880" s="92"/>
      <c r="G880" s="92"/>
      <c r="Q880" s="68"/>
    </row>
    <row r="881" spans="1:17" x14ac:dyDescent="0.25">
      <c r="A881" s="75"/>
      <c r="D881" s="92"/>
      <c r="E881" s="92"/>
      <c r="F881" s="92"/>
      <c r="G881" s="92"/>
      <c r="Q881" s="68"/>
    </row>
    <row r="882" spans="1:17" x14ac:dyDescent="0.25">
      <c r="A882" s="75"/>
      <c r="D882" s="92"/>
      <c r="E882" s="92"/>
      <c r="F882" s="92"/>
      <c r="G882" s="92"/>
      <c r="Q882" s="68"/>
    </row>
    <row r="883" spans="1:17" x14ac:dyDescent="0.25">
      <c r="A883" s="75"/>
      <c r="D883" s="92"/>
      <c r="E883" s="92"/>
      <c r="F883" s="92"/>
      <c r="G883" s="92"/>
      <c r="Q883" s="68"/>
    </row>
    <row r="884" spans="1:17" x14ac:dyDescent="0.25">
      <c r="H884" s="55"/>
      <c r="I884" s="55"/>
      <c r="J884" s="55"/>
      <c r="K884" s="55"/>
      <c r="L884" s="55"/>
      <c r="M884" s="55"/>
      <c r="N884" s="55"/>
      <c r="O884" s="55"/>
      <c r="P884" s="230"/>
      <c r="Q884" s="68"/>
    </row>
    <row r="885" spans="1:17" x14ac:dyDescent="0.25">
      <c r="A885" s="75"/>
      <c r="H885" s="55"/>
      <c r="I885" s="55"/>
      <c r="J885" s="55"/>
      <c r="K885" s="55"/>
      <c r="L885" s="55"/>
      <c r="M885" s="55"/>
      <c r="N885" s="55"/>
      <c r="O885" s="55"/>
      <c r="P885" s="230"/>
      <c r="Q885" s="68"/>
    </row>
    <row r="886" spans="1:17" x14ac:dyDescent="0.25">
      <c r="H886" s="55"/>
      <c r="I886" s="55"/>
      <c r="J886" s="55"/>
      <c r="K886" s="55"/>
      <c r="L886" s="55"/>
      <c r="M886" s="55"/>
      <c r="N886" s="55"/>
      <c r="O886" s="55"/>
      <c r="P886" s="230"/>
      <c r="Q886" s="68"/>
    </row>
    <row r="887" spans="1:17" x14ac:dyDescent="0.25">
      <c r="H887" s="55"/>
      <c r="I887" s="55"/>
      <c r="J887" s="55"/>
      <c r="K887" s="55"/>
      <c r="L887" s="55"/>
      <c r="M887" s="55"/>
      <c r="N887" s="55"/>
      <c r="O887" s="55"/>
      <c r="P887" s="230"/>
      <c r="Q887" s="68"/>
    </row>
    <row r="888" spans="1:17" x14ac:dyDescent="0.25">
      <c r="H888" s="55"/>
      <c r="I888" s="55"/>
      <c r="J888" s="55"/>
      <c r="K888" s="55"/>
      <c r="L888" s="55"/>
      <c r="M888" s="55"/>
      <c r="N888" s="55"/>
      <c r="O888" s="55"/>
      <c r="P888" s="230"/>
      <c r="Q888" s="68"/>
    </row>
    <row r="889" spans="1:17" x14ac:dyDescent="0.25">
      <c r="H889" s="55"/>
      <c r="I889" s="55"/>
      <c r="J889" s="55"/>
      <c r="K889" s="55"/>
      <c r="L889" s="55"/>
      <c r="M889" s="55"/>
      <c r="N889" s="55"/>
      <c r="O889" s="55"/>
      <c r="P889" s="230"/>
      <c r="Q889" s="68"/>
    </row>
    <row r="890" spans="1:17" x14ac:dyDescent="0.25">
      <c r="A890" s="75"/>
      <c r="D890" s="92"/>
      <c r="E890" s="92"/>
      <c r="F890" s="92"/>
      <c r="G890" s="92"/>
      <c r="H890" s="55"/>
      <c r="I890" s="55"/>
      <c r="J890" s="55"/>
      <c r="K890" s="55"/>
      <c r="L890" s="55"/>
      <c r="M890" s="55"/>
      <c r="N890" s="55"/>
      <c r="O890" s="55"/>
      <c r="P890" s="230"/>
      <c r="Q890" s="68"/>
    </row>
    <row r="891" spans="1:17" x14ac:dyDescent="0.25">
      <c r="H891" s="55"/>
      <c r="I891" s="55"/>
      <c r="J891" s="55"/>
      <c r="K891" s="55"/>
      <c r="L891" s="55"/>
      <c r="M891" s="55"/>
      <c r="N891" s="55"/>
      <c r="O891" s="55"/>
      <c r="P891" s="230"/>
      <c r="Q891" s="68"/>
    </row>
    <row r="892" spans="1:17" x14ac:dyDescent="0.25">
      <c r="A892" s="75"/>
      <c r="H892" s="55"/>
      <c r="I892" s="55"/>
      <c r="J892" s="55"/>
      <c r="K892" s="55"/>
      <c r="L892" s="55"/>
      <c r="M892" s="55"/>
      <c r="N892" s="55"/>
      <c r="O892" s="55"/>
      <c r="P892" s="230"/>
      <c r="Q892" s="68"/>
    </row>
    <row r="893" spans="1:17" x14ac:dyDescent="0.25">
      <c r="H893" s="55"/>
      <c r="I893" s="55"/>
      <c r="J893" s="55"/>
      <c r="K893" s="55"/>
      <c r="L893" s="55"/>
      <c r="M893" s="55"/>
      <c r="N893" s="55"/>
      <c r="O893" s="55"/>
      <c r="P893" s="230"/>
      <c r="Q893" s="68"/>
    </row>
    <row r="894" spans="1:17" x14ac:dyDescent="0.25">
      <c r="A894" s="75"/>
      <c r="B894" s="97"/>
      <c r="C894" s="95"/>
      <c r="D894" s="92"/>
      <c r="E894" s="92"/>
      <c r="F894" s="92"/>
      <c r="G894" s="92"/>
      <c r="H894" s="55"/>
      <c r="I894" s="55"/>
      <c r="J894" s="55"/>
      <c r="K894" s="55"/>
      <c r="L894" s="55"/>
      <c r="M894" s="55"/>
      <c r="N894" s="55"/>
      <c r="O894" s="55"/>
      <c r="P894" s="230"/>
      <c r="Q894" s="68"/>
    </row>
    <row r="895" spans="1:17" x14ac:dyDescent="0.25">
      <c r="H895" s="55"/>
      <c r="I895" s="55"/>
      <c r="J895" s="55"/>
      <c r="K895" s="55"/>
      <c r="L895" s="55"/>
      <c r="M895" s="55"/>
      <c r="N895" s="55"/>
      <c r="O895" s="55"/>
      <c r="P895" s="230"/>
      <c r="Q895" s="68"/>
    </row>
    <row r="896" spans="1:17" x14ac:dyDescent="0.25">
      <c r="A896" s="75"/>
      <c r="D896" s="92"/>
      <c r="E896" s="92"/>
      <c r="F896" s="92"/>
      <c r="G896" s="92"/>
      <c r="H896" s="55"/>
      <c r="I896" s="55"/>
      <c r="J896" s="55"/>
      <c r="K896" s="55"/>
      <c r="L896" s="55"/>
      <c r="M896" s="55"/>
      <c r="N896" s="55"/>
      <c r="O896" s="55"/>
      <c r="P896" s="230"/>
      <c r="Q896" s="68"/>
    </row>
    <row r="897" spans="1:17" x14ac:dyDescent="0.25">
      <c r="A897" s="75"/>
      <c r="D897" s="92"/>
      <c r="E897" s="92"/>
      <c r="F897" s="92"/>
      <c r="G897" s="92"/>
      <c r="H897" s="55"/>
      <c r="I897" s="55"/>
      <c r="J897" s="55"/>
      <c r="K897" s="55"/>
      <c r="L897" s="55"/>
      <c r="M897" s="55"/>
      <c r="N897" s="55"/>
      <c r="O897" s="55"/>
      <c r="P897" s="230"/>
      <c r="Q897" s="68"/>
    </row>
    <row r="898" spans="1:17" x14ac:dyDescent="0.25">
      <c r="A898" s="75"/>
      <c r="D898" s="92"/>
      <c r="E898" s="92"/>
      <c r="F898" s="92"/>
      <c r="G898" s="92"/>
      <c r="H898" s="55"/>
      <c r="I898" s="55"/>
      <c r="J898" s="55"/>
      <c r="K898" s="55"/>
      <c r="L898" s="55"/>
      <c r="M898" s="55"/>
      <c r="N898" s="55"/>
      <c r="O898" s="55"/>
      <c r="P898" s="230"/>
      <c r="Q898" s="68"/>
    </row>
    <row r="899" spans="1:17" x14ac:dyDescent="0.25">
      <c r="A899" s="75"/>
      <c r="D899" s="92"/>
      <c r="E899" s="92"/>
      <c r="F899" s="92"/>
      <c r="G899" s="92"/>
      <c r="H899" s="55"/>
      <c r="I899" s="55"/>
      <c r="J899" s="55"/>
      <c r="K899" s="55"/>
      <c r="L899" s="55"/>
      <c r="M899" s="55"/>
      <c r="N899" s="55"/>
      <c r="O899" s="55"/>
      <c r="P899" s="230"/>
      <c r="Q899" s="68"/>
    </row>
    <row r="900" spans="1:17" x14ac:dyDescent="0.25">
      <c r="A900" s="75"/>
      <c r="D900" s="92"/>
      <c r="E900" s="92"/>
      <c r="F900" s="92"/>
      <c r="G900" s="92"/>
      <c r="H900" s="55"/>
      <c r="I900" s="55"/>
      <c r="J900" s="55"/>
      <c r="K900" s="55"/>
      <c r="L900" s="55"/>
      <c r="M900" s="55"/>
      <c r="N900" s="55"/>
      <c r="O900" s="55"/>
      <c r="P900" s="230"/>
      <c r="Q900" s="68"/>
    </row>
    <row r="901" spans="1:17" x14ac:dyDescent="0.25">
      <c r="A901" s="75"/>
      <c r="D901" s="92"/>
      <c r="E901" s="92"/>
      <c r="F901" s="92"/>
      <c r="G901" s="92"/>
      <c r="H901" s="55"/>
      <c r="I901" s="55"/>
      <c r="J901" s="55"/>
      <c r="K901" s="55"/>
      <c r="L901" s="55"/>
      <c r="M901" s="55"/>
      <c r="N901" s="55"/>
      <c r="O901" s="55"/>
      <c r="P901" s="230"/>
      <c r="Q901" s="68"/>
    </row>
    <row r="902" spans="1:17" x14ac:dyDescent="0.25">
      <c r="A902" s="75"/>
      <c r="D902" s="92"/>
      <c r="E902" s="92"/>
      <c r="F902" s="92"/>
      <c r="G902" s="92"/>
      <c r="H902" s="55"/>
      <c r="I902" s="55"/>
      <c r="J902" s="55"/>
      <c r="K902" s="55"/>
      <c r="L902" s="55"/>
      <c r="M902" s="55"/>
      <c r="N902" s="55"/>
      <c r="O902" s="55"/>
      <c r="P902" s="230"/>
      <c r="Q902" s="68"/>
    </row>
    <row r="903" spans="1:17" x14ac:dyDescent="0.25">
      <c r="A903" s="75"/>
      <c r="D903" s="92"/>
      <c r="E903" s="92"/>
      <c r="F903" s="92"/>
      <c r="G903" s="92"/>
      <c r="H903" s="55"/>
      <c r="I903" s="55"/>
      <c r="J903" s="55"/>
      <c r="K903" s="55"/>
      <c r="L903" s="55"/>
      <c r="M903" s="55"/>
      <c r="N903" s="55"/>
      <c r="O903" s="55"/>
      <c r="P903" s="230"/>
      <c r="Q903" s="68"/>
    </row>
    <row r="904" spans="1:17" x14ac:dyDescent="0.25">
      <c r="A904" s="75"/>
      <c r="D904" s="92"/>
      <c r="E904" s="92"/>
      <c r="F904" s="92"/>
      <c r="G904" s="92"/>
      <c r="H904" s="55"/>
      <c r="I904" s="55"/>
      <c r="J904" s="55"/>
      <c r="K904" s="55"/>
      <c r="L904" s="55"/>
      <c r="M904" s="55"/>
      <c r="N904" s="55"/>
      <c r="O904" s="55"/>
      <c r="P904" s="230"/>
      <c r="Q904" s="68"/>
    </row>
    <row r="905" spans="1:17" x14ac:dyDescent="0.25">
      <c r="A905" s="75"/>
      <c r="B905" s="97"/>
      <c r="C905" s="95"/>
      <c r="D905" s="92"/>
      <c r="E905" s="92"/>
      <c r="F905" s="92"/>
      <c r="H905" s="55"/>
      <c r="I905" s="55"/>
      <c r="J905" s="55"/>
      <c r="K905" s="55"/>
      <c r="L905" s="55"/>
      <c r="M905" s="55"/>
      <c r="N905" s="55"/>
      <c r="O905" s="55"/>
      <c r="P905" s="230"/>
      <c r="Q905" s="68"/>
    </row>
    <row r="906" spans="1:17" x14ac:dyDescent="0.25">
      <c r="A906" s="75"/>
      <c r="B906" s="97"/>
      <c r="C906" s="95"/>
      <c r="D906" s="92"/>
      <c r="E906" s="92"/>
      <c r="F906" s="92"/>
      <c r="H906" s="55"/>
      <c r="I906" s="55"/>
      <c r="J906" s="55"/>
      <c r="K906" s="55"/>
      <c r="L906" s="55"/>
      <c r="M906" s="55"/>
      <c r="N906" s="55"/>
      <c r="O906" s="55"/>
      <c r="P906" s="230"/>
      <c r="Q906" s="68"/>
    </row>
    <row r="907" spans="1:17" x14ac:dyDescent="0.25">
      <c r="H907" s="55"/>
      <c r="I907" s="55"/>
      <c r="J907" s="55"/>
      <c r="K907" s="55"/>
      <c r="L907" s="55"/>
      <c r="M907" s="55"/>
      <c r="N907" s="55"/>
      <c r="O907" s="55"/>
      <c r="P907" s="230"/>
      <c r="Q907" s="68"/>
    </row>
    <row r="908" spans="1:17" x14ac:dyDescent="0.25">
      <c r="H908" s="55"/>
      <c r="I908" s="55"/>
      <c r="J908" s="55"/>
      <c r="K908" s="55"/>
      <c r="L908" s="55"/>
      <c r="M908" s="55"/>
      <c r="N908" s="55"/>
      <c r="O908" s="55"/>
      <c r="P908" s="230"/>
      <c r="Q908" s="68"/>
    </row>
    <row r="909" spans="1:17" x14ac:dyDescent="0.25">
      <c r="H909" s="55"/>
      <c r="I909" s="55"/>
      <c r="J909" s="55"/>
      <c r="K909" s="55"/>
      <c r="L909" s="55"/>
      <c r="M909" s="55"/>
      <c r="N909" s="55"/>
      <c r="O909" s="55"/>
      <c r="P909" s="230"/>
      <c r="Q909" s="68"/>
    </row>
    <row r="910" spans="1:17" x14ac:dyDescent="0.25">
      <c r="H910" s="55"/>
      <c r="I910" s="55"/>
      <c r="J910" s="55"/>
      <c r="K910" s="55"/>
      <c r="L910" s="55"/>
      <c r="M910" s="55"/>
      <c r="N910" s="55"/>
      <c r="O910" s="55"/>
      <c r="P910" s="230"/>
      <c r="Q910" s="68"/>
    </row>
    <row r="911" spans="1:17" x14ac:dyDescent="0.25">
      <c r="H911" s="55"/>
      <c r="I911" s="55"/>
      <c r="J911" s="55"/>
      <c r="K911" s="55"/>
      <c r="L911" s="55"/>
      <c r="M911" s="55"/>
      <c r="N911" s="55"/>
      <c r="O911" s="55"/>
      <c r="P911" s="230"/>
      <c r="Q911" s="68"/>
    </row>
    <row r="912" spans="1:17" x14ac:dyDescent="0.25">
      <c r="H912" s="55"/>
      <c r="I912" s="55"/>
      <c r="J912" s="55"/>
      <c r="K912" s="55"/>
      <c r="L912" s="55"/>
      <c r="M912" s="55"/>
      <c r="N912" s="55"/>
      <c r="O912" s="55"/>
      <c r="P912" s="230"/>
      <c r="Q912" s="68"/>
    </row>
    <row r="913" spans="1:17" x14ac:dyDescent="0.25">
      <c r="A913" s="75"/>
      <c r="B913" s="97"/>
      <c r="C913" s="95"/>
      <c r="D913" s="92"/>
      <c r="E913" s="92"/>
      <c r="F913" s="92"/>
      <c r="G913" s="92"/>
      <c r="H913" s="55"/>
      <c r="I913" s="55"/>
      <c r="J913" s="55"/>
      <c r="K913" s="55"/>
      <c r="L913" s="55"/>
      <c r="M913" s="55"/>
      <c r="N913" s="55"/>
      <c r="O913" s="55"/>
      <c r="P913" s="230"/>
      <c r="Q913" s="68"/>
    </row>
    <row r="914" spans="1:17" x14ac:dyDescent="0.25">
      <c r="A914" s="75"/>
      <c r="B914" s="97"/>
      <c r="C914" s="95"/>
      <c r="D914" s="92"/>
      <c r="E914" s="92"/>
      <c r="F914" s="92"/>
      <c r="G914" s="92"/>
      <c r="H914" s="55"/>
      <c r="I914" s="55"/>
      <c r="J914" s="55"/>
      <c r="K914" s="55"/>
      <c r="L914" s="55"/>
      <c r="M914" s="55"/>
      <c r="N914" s="55"/>
      <c r="O914" s="55"/>
      <c r="P914" s="230"/>
      <c r="Q914" s="68"/>
    </row>
    <row r="915" spans="1:17" x14ac:dyDescent="0.25">
      <c r="A915" s="75"/>
      <c r="B915" s="97"/>
      <c r="C915" s="95"/>
      <c r="D915" s="92"/>
      <c r="E915" s="92"/>
      <c r="F915" s="92"/>
      <c r="G915" s="92"/>
      <c r="H915" s="55"/>
      <c r="I915" s="55"/>
      <c r="J915" s="55"/>
      <c r="K915" s="55"/>
      <c r="L915" s="55"/>
      <c r="M915" s="55"/>
      <c r="N915" s="55"/>
      <c r="O915" s="55"/>
      <c r="P915" s="230"/>
      <c r="Q915" s="68"/>
    </row>
    <row r="916" spans="1:17" x14ac:dyDescent="0.25">
      <c r="H916" s="55"/>
      <c r="I916" s="55"/>
      <c r="J916" s="55"/>
      <c r="K916" s="55"/>
      <c r="L916" s="55"/>
      <c r="M916" s="55"/>
      <c r="N916" s="55"/>
      <c r="O916" s="55"/>
      <c r="P916" s="230"/>
      <c r="Q916" s="68"/>
    </row>
    <row r="917" spans="1:17" x14ac:dyDescent="0.25">
      <c r="A917" s="75"/>
      <c r="H917" s="55"/>
      <c r="I917" s="55"/>
      <c r="J917" s="55"/>
      <c r="K917" s="55"/>
      <c r="L917" s="55"/>
      <c r="M917" s="55"/>
      <c r="N917" s="55"/>
      <c r="O917" s="55"/>
      <c r="P917" s="230"/>
      <c r="Q917" s="68"/>
    </row>
    <row r="918" spans="1:17" x14ac:dyDescent="0.25">
      <c r="H918" s="55"/>
      <c r="I918" s="55"/>
      <c r="J918" s="55"/>
      <c r="K918" s="55"/>
      <c r="L918" s="55"/>
      <c r="M918" s="55"/>
      <c r="N918" s="55"/>
      <c r="O918" s="55"/>
      <c r="P918" s="230"/>
      <c r="Q918" s="68"/>
    </row>
    <row r="919" spans="1:17" x14ac:dyDescent="0.25">
      <c r="H919" s="55"/>
      <c r="I919" s="55"/>
      <c r="J919" s="55"/>
      <c r="K919" s="55"/>
      <c r="L919" s="55"/>
      <c r="M919" s="55"/>
      <c r="N919" s="55"/>
      <c r="O919" s="55"/>
      <c r="P919" s="230"/>
      <c r="Q919" s="68"/>
    </row>
    <row r="920" spans="1:17" x14ac:dyDescent="0.25">
      <c r="H920" s="55"/>
      <c r="I920" s="55"/>
      <c r="J920" s="55"/>
      <c r="K920" s="55"/>
      <c r="L920" s="55"/>
      <c r="M920" s="55"/>
      <c r="N920" s="55"/>
      <c r="O920" s="55"/>
      <c r="P920" s="230"/>
      <c r="Q920" s="68"/>
    </row>
    <row r="921" spans="1:17" x14ac:dyDescent="0.25">
      <c r="H921" s="55"/>
      <c r="I921" s="55"/>
      <c r="J921" s="55"/>
      <c r="K921" s="55"/>
      <c r="L921" s="55"/>
      <c r="M921" s="55"/>
      <c r="N921" s="55"/>
      <c r="O921" s="55"/>
      <c r="P921" s="230"/>
      <c r="Q921" s="68"/>
    </row>
    <row r="922" spans="1:17" x14ac:dyDescent="0.25">
      <c r="H922" s="55"/>
      <c r="I922" s="55"/>
      <c r="J922" s="55"/>
      <c r="K922" s="55"/>
      <c r="L922" s="55"/>
      <c r="M922" s="55"/>
      <c r="N922" s="55"/>
      <c r="O922" s="55"/>
      <c r="P922" s="230"/>
      <c r="Q922" s="68"/>
    </row>
    <row r="923" spans="1:17" x14ac:dyDescent="0.25">
      <c r="H923" s="55"/>
      <c r="I923" s="55"/>
      <c r="J923" s="55"/>
      <c r="K923" s="55"/>
      <c r="L923" s="55"/>
      <c r="M923" s="55"/>
      <c r="N923" s="55"/>
      <c r="O923" s="55"/>
      <c r="P923" s="230"/>
      <c r="Q923" s="68"/>
    </row>
    <row r="924" spans="1:17" x14ac:dyDescent="0.25">
      <c r="H924" s="55"/>
      <c r="I924" s="55"/>
      <c r="J924" s="55"/>
      <c r="K924" s="55"/>
      <c r="L924" s="55"/>
      <c r="M924" s="55"/>
      <c r="N924" s="55"/>
      <c r="O924" s="55"/>
      <c r="P924" s="230"/>
      <c r="Q924" s="68"/>
    </row>
    <row r="925" spans="1:17" x14ac:dyDescent="0.25">
      <c r="H925" s="55"/>
      <c r="I925" s="55"/>
      <c r="J925" s="55"/>
      <c r="K925" s="55"/>
      <c r="L925" s="55"/>
      <c r="M925" s="55"/>
      <c r="N925" s="55"/>
      <c r="O925" s="55"/>
      <c r="P925" s="230"/>
      <c r="Q925" s="68"/>
    </row>
    <row r="926" spans="1:17" x14ac:dyDescent="0.25">
      <c r="H926" s="55"/>
      <c r="I926" s="55"/>
      <c r="J926" s="55"/>
      <c r="K926" s="55"/>
      <c r="L926" s="55"/>
      <c r="M926" s="55"/>
      <c r="N926" s="55"/>
      <c r="O926" s="55"/>
      <c r="P926" s="230"/>
      <c r="Q926" s="68"/>
    </row>
    <row r="927" spans="1:17" x14ac:dyDescent="0.25">
      <c r="H927" s="55"/>
      <c r="I927" s="55"/>
      <c r="J927" s="55"/>
      <c r="K927" s="55"/>
      <c r="L927" s="55"/>
      <c r="M927" s="55"/>
      <c r="N927" s="55"/>
      <c r="O927" s="55"/>
      <c r="P927" s="230"/>
      <c r="Q927" s="68"/>
    </row>
    <row r="928" spans="1:17" x14ac:dyDescent="0.25">
      <c r="A928" s="75"/>
      <c r="D928" s="92"/>
      <c r="E928" s="92"/>
      <c r="F928" s="92"/>
      <c r="G928" s="92"/>
      <c r="H928" s="55"/>
      <c r="I928" s="55"/>
      <c r="J928" s="55"/>
      <c r="K928" s="55"/>
      <c r="L928" s="55"/>
      <c r="M928" s="55"/>
      <c r="N928" s="55"/>
      <c r="O928" s="55"/>
      <c r="P928" s="230"/>
      <c r="Q928" s="68"/>
    </row>
    <row r="929" spans="1:17" x14ac:dyDescent="0.25">
      <c r="A929" s="75"/>
      <c r="D929" s="92"/>
      <c r="E929" s="92"/>
      <c r="F929" s="92"/>
      <c r="G929" s="92"/>
      <c r="H929" s="55"/>
      <c r="I929" s="55"/>
      <c r="J929" s="55"/>
      <c r="K929" s="55"/>
      <c r="L929" s="55"/>
      <c r="M929" s="55"/>
      <c r="N929" s="55"/>
      <c r="O929" s="55"/>
      <c r="P929" s="230"/>
      <c r="Q929" s="68"/>
    </row>
    <row r="930" spans="1:17" x14ac:dyDescent="0.25">
      <c r="A930" s="75"/>
      <c r="D930" s="92"/>
      <c r="E930" s="92"/>
      <c r="F930" s="92"/>
      <c r="G930" s="92"/>
      <c r="H930" s="55"/>
      <c r="I930" s="55"/>
      <c r="J930" s="55"/>
      <c r="K930" s="55"/>
      <c r="L930" s="55"/>
      <c r="M930" s="55"/>
      <c r="N930" s="55"/>
      <c r="O930" s="55"/>
      <c r="P930" s="230"/>
      <c r="Q930" s="68"/>
    </row>
    <row r="931" spans="1:17" x14ac:dyDescent="0.25">
      <c r="A931" s="75"/>
      <c r="D931" s="92"/>
      <c r="E931" s="92"/>
      <c r="F931" s="92"/>
      <c r="G931" s="92"/>
      <c r="H931" s="55"/>
      <c r="I931" s="55"/>
      <c r="J931" s="55"/>
      <c r="K931" s="55"/>
      <c r="L931" s="55"/>
      <c r="M931" s="55"/>
      <c r="N931" s="55"/>
      <c r="O931" s="55"/>
      <c r="P931" s="230"/>
      <c r="Q931" s="68"/>
    </row>
    <row r="932" spans="1:17" x14ac:dyDescent="0.25">
      <c r="H932" s="55"/>
      <c r="I932" s="55"/>
      <c r="J932" s="55"/>
      <c r="K932" s="55"/>
      <c r="L932" s="55"/>
      <c r="M932" s="55"/>
      <c r="N932" s="55"/>
      <c r="O932" s="55"/>
      <c r="P932" s="230"/>
      <c r="Q932" s="68"/>
    </row>
    <row r="933" spans="1:17" x14ac:dyDescent="0.25">
      <c r="A933" s="75"/>
      <c r="H933" s="55"/>
      <c r="I933" s="55"/>
      <c r="J933" s="55"/>
      <c r="K933" s="55"/>
      <c r="L933" s="55"/>
      <c r="M933" s="55"/>
      <c r="N933" s="55"/>
      <c r="O933" s="55"/>
      <c r="P933" s="230"/>
      <c r="Q933" s="68"/>
    </row>
    <row r="934" spans="1:17" x14ac:dyDescent="0.25">
      <c r="H934" s="55"/>
      <c r="I934" s="55"/>
      <c r="J934" s="55"/>
      <c r="K934" s="55"/>
      <c r="L934" s="55"/>
      <c r="M934" s="55"/>
      <c r="N934" s="55"/>
      <c r="O934" s="55"/>
      <c r="P934" s="230"/>
      <c r="Q934" s="68"/>
    </row>
    <row r="935" spans="1:17" x14ac:dyDescent="0.25">
      <c r="H935" s="55"/>
      <c r="I935" s="55"/>
      <c r="J935" s="55"/>
      <c r="K935" s="55"/>
      <c r="L935" s="55"/>
      <c r="M935" s="55"/>
      <c r="N935" s="55"/>
      <c r="O935" s="55"/>
      <c r="P935" s="230"/>
      <c r="Q935" s="68"/>
    </row>
    <row r="936" spans="1:17" x14ac:dyDescent="0.25">
      <c r="H936" s="55"/>
      <c r="I936" s="55"/>
      <c r="J936" s="55"/>
      <c r="K936" s="55"/>
      <c r="L936" s="55"/>
      <c r="M936" s="55"/>
      <c r="N936" s="55"/>
      <c r="O936" s="55"/>
      <c r="P936" s="230"/>
      <c r="Q936" s="68"/>
    </row>
    <row r="937" spans="1:17" x14ac:dyDescent="0.25">
      <c r="A937" s="75"/>
      <c r="D937" s="92"/>
      <c r="E937" s="92"/>
      <c r="F937" s="92"/>
      <c r="G937" s="92"/>
      <c r="H937" s="55"/>
      <c r="I937" s="55"/>
      <c r="J937" s="55"/>
      <c r="K937" s="55"/>
      <c r="L937" s="55"/>
      <c r="M937" s="55"/>
      <c r="N937" s="55"/>
      <c r="O937" s="55"/>
      <c r="P937" s="230"/>
      <c r="Q937" s="68"/>
    </row>
    <row r="938" spans="1:17" x14ac:dyDescent="0.25">
      <c r="H938" s="55"/>
      <c r="I938" s="55"/>
      <c r="J938" s="55"/>
      <c r="K938" s="55"/>
      <c r="L938" s="55"/>
      <c r="M938" s="55"/>
      <c r="N938" s="55"/>
      <c r="O938" s="55"/>
      <c r="P938" s="230"/>
      <c r="Q938" s="68"/>
    </row>
    <row r="939" spans="1:17" x14ac:dyDescent="0.25">
      <c r="A939" s="75"/>
      <c r="H939" s="55"/>
      <c r="I939" s="55"/>
      <c r="J939" s="55"/>
      <c r="K939" s="55"/>
      <c r="L939" s="55"/>
      <c r="M939" s="55"/>
      <c r="N939" s="55"/>
      <c r="O939" s="55"/>
      <c r="P939" s="230"/>
      <c r="Q939" s="68"/>
    </row>
    <row r="940" spans="1:17" x14ac:dyDescent="0.25">
      <c r="H940" s="55"/>
      <c r="I940" s="55"/>
      <c r="J940" s="55"/>
      <c r="K940" s="55"/>
      <c r="L940" s="55"/>
      <c r="M940" s="55"/>
      <c r="N940" s="55"/>
      <c r="O940" s="55"/>
      <c r="P940" s="230"/>
      <c r="Q940" s="68"/>
    </row>
    <row r="941" spans="1:17" x14ac:dyDescent="0.25">
      <c r="A941" s="75"/>
      <c r="B941" s="97"/>
      <c r="C941" s="95"/>
      <c r="D941" s="92"/>
      <c r="E941" s="92"/>
      <c r="F941" s="92"/>
      <c r="G941" s="92"/>
      <c r="H941" s="55"/>
      <c r="I941" s="55"/>
      <c r="J941" s="55"/>
      <c r="K941" s="55"/>
      <c r="L941" s="55"/>
      <c r="M941" s="55"/>
      <c r="N941" s="55"/>
      <c r="O941" s="55"/>
      <c r="P941" s="230"/>
      <c r="Q941" s="68"/>
    </row>
    <row r="942" spans="1:17" x14ac:dyDescent="0.25">
      <c r="H942" s="55"/>
      <c r="I942" s="55"/>
      <c r="J942" s="55"/>
      <c r="K942" s="55"/>
      <c r="L942" s="55"/>
      <c r="M942" s="55"/>
      <c r="N942" s="55"/>
      <c r="O942" s="55"/>
      <c r="P942" s="230"/>
      <c r="Q942" s="68"/>
    </row>
    <row r="943" spans="1:17" x14ac:dyDescent="0.25">
      <c r="A943" s="75"/>
      <c r="B943" s="97"/>
      <c r="C943" s="95"/>
      <c r="D943" s="92"/>
      <c r="E943" s="92"/>
      <c r="F943" s="92"/>
      <c r="G943" s="92"/>
      <c r="H943" s="55"/>
      <c r="I943" s="55"/>
      <c r="J943" s="55"/>
      <c r="K943" s="55"/>
      <c r="L943" s="55"/>
      <c r="M943" s="55"/>
      <c r="N943" s="55"/>
      <c r="O943" s="55"/>
      <c r="P943" s="230"/>
      <c r="Q943" s="68"/>
    </row>
    <row r="944" spans="1:17" x14ac:dyDescent="0.25">
      <c r="A944" s="75"/>
      <c r="B944" s="97"/>
      <c r="C944" s="95"/>
      <c r="D944" s="92"/>
      <c r="E944" s="92"/>
      <c r="F944" s="92"/>
      <c r="G944" s="92"/>
      <c r="H944" s="55"/>
      <c r="I944" s="55"/>
      <c r="J944" s="55"/>
      <c r="K944" s="55"/>
      <c r="L944" s="55"/>
      <c r="M944" s="55"/>
      <c r="N944" s="55"/>
      <c r="O944" s="55"/>
      <c r="P944" s="230"/>
      <c r="Q944" s="68"/>
    </row>
    <row r="945" spans="1:17" x14ac:dyDescent="0.25">
      <c r="A945" s="75"/>
      <c r="B945" s="97"/>
      <c r="C945" s="95"/>
      <c r="D945" s="92"/>
      <c r="E945" s="92"/>
      <c r="F945" s="92"/>
      <c r="G945" s="92"/>
      <c r="H945" s="55"/>
      <c r="I945" s="55"/>
      <c r="J945" s="55"/>
      <c r="K945" s="55"/>
      <c r="L945" s="55"/>
      <c r="M945" s="55"/>
      <c r="N945" s="55"/>
      <c r="O945" s="55"/>
      <c r="P945" s="230"/>
      <c r="Q945" s="68"/>
    </row>
    <row r="946" spans="1:17" x14ac:dyDescent="0.25">
      <c r="A946" s="75"/>
      <c r="B946" s="97"/>
      <c r="C946" s="95"/>
      <c r="D946" s="92"/>
      <c r="E946" s="92"/>
      <c r="F946" s="92"/>
      <c r="G946" s="92"/>
      <c r="H946" s="55"/>
      <c r="I946" s="55"/>
      <c r="J946" s="55"/>
      <c r="K946" s="55"/>
      <c r="L946" s="55"/>
      <c r="M946" s="55"/>
      <c r="N946" s="55"/>
      <c r="O946" s="55"/>
      <c r="P946" s="230"/>
      <c r="Q946" s="68"/>
    </row>
    <row r="947" spans="1:17" x14ac:dyDescent="0.25">
      <c r="A947" s="75"/>
      <c r="B947" s="97"/>
      <c r="C947" s="95"/>
      <c r="D947" s="92"/>
      <c r="E947" s="92"/>
      <c r="F947" s="92"/>
      <c r="G947" s="92"/>
      <c r="H947" s="55"/>
      <c r="I947" s="55"/>
      <c r="J947" s="55"/>
      <c r="K947" s="55"/>
      <c r="L947" s="55"/>
      <c r="M947" s="55"/>
      <c r="N947" s="55"/>
      <c r="O947" s="55"/>
      <c r="P947" s="230"/>
      <c r="Q947" s="68"/>
    </row>
    <row r="948" spans="1:17" x14ac:dyDescent="0.25">
      <c r="A948" s="75"/>
      <c r="B948" s="97"/>
      <c r="C948" s="95"/>
      <c r="D948" s="92"/>
      <c r="E948" s="92"/>
      <c r="F948" s="92"/>
      <c r="G948" s="92"/>
      <c r="H948" s="55"/>
      <c r="I948" s="55"/>
      <c r="J948" s="55"/>
      <c r="K948" s="55"/>
      <c r="L948" s="55"/>
      <c r="M948" s="55"/>
      <c r="N948" s="55"/>
      <c r="O948" s="55"/>
      <c r="P948" s="230"/>
      <c r="Q948" s="68"/>
    </row>
    <row r="949" spans="1:17" x14ac:dyDescent="0.25">
      <c r="A949" s="75"/>
      <c r="B949" s="97"/>
      <c r="C949" s="95"/>
      <c r="D949" s="92"/>
      <c r="E949" s="92"/>
      <c r="F949" s="92"/>
      <c r="G949" s="92"/>
      <c r="H949" s="55"/>
      <c r="I949" s="55"/>
      <c r="J949" s="55"/>
      <c r="K949" s="55"/>
      <c r="L949" s="55"/>
      <c r="M949" s="55"/>
      <c r="N949" s="55"/>
      <c r="O949" s="55"/>
      <c r="P949" s="230"/>
      <c r="Q949" s="68"/>
    </row>
    <row r="950" spans="1:17" x14ac:dyDescent="0.25">
      <c r="A950" s="75"/>
      <c r="B950" s="97"/>
      <c r="C950" s="95"/>
      <c r="D950" s="92"/>
      <c r="E950" s="92"/>
      <c r="F950" s="92"/>
      <c r="G950" s="92"/>
      <c r="H950" s="55"/>
      <c r="I950" s="55"/>
      <c r="J950" s="55"/>
      <c r="K950" s="55"/>
      <c r="L950" s="55"/>
      <c r="M950" s="55"/>
      <c r="N950" s="55"/>
      <c r="O950" s="55"/>
      <c r="P950" s="230"/>
      <c r="Q950" s="68"/>
    </row>
    <row r="951" spans="1:17" x14ac:dyDescent="0.25">
      <c r="A951" s="75"/>
      <c r="B951" s="97"/>
      <c r="C951" s="95"/>
      <c r="D951" s="92"/>
      <c r="E951" s="92"/>
      <c r="F951" s="92"/>
      <c r="G951" s="92"/>
      <c r="H951" s="55"/>
      <c r="I951" s="55"/>
      <c r="J951" s="55"/>
      <c r="K951" s="55"/>
      <c r="L951" s="55"/>
      <c r="M951" s="55"/>
      <c r="N951" s="55"/>
      <c r="O951" s="55"/>
      <c r="P951" s="230"/>
      <c r="Q951" s="68"/>
    </row>
    <row r="952" spans="1:17" x14ac:dyDescent="0.25">
      <c r="A952" s="75"/>
      <c r="B952" s="97"/>
      <c r="C952" s="95"/>
      <c r="D952" s="92"/>
      <c r="E952" s="92"/>
      <c r="F952" s="92"/>
      <c r="G952" s="92"/>
      <c r="H952" s="55"/>
      <c r="I952" s="55"/>
      <c r="J952" s="55"/>
      <c r="K952" s="55"/>
      <c r="L952" s="55"/>
      <c r="M952" s="55"/>
      <c r="N952" s="55"/>
      <c r="O952" s="55"/>
      <c r="P952" s="230"/>
      <c r="Q952" s="68"/>
    </row>
    <row r="953" spans="1:17" x14ac:dyDescent="0.25">
      <c r="A953" s="75"/>
      <c r="B953" s="97"/>
      <c r="C953" s="95"/>
      <c r="D953" s="92"/>
      <c r="E953" s="92"/>
      <c r="F953" s="92"/>
      <c r="G953" s="92"/>
      <c r="H953" s="55"/>
      <c r="I953" s="55"/>
      <c r="J953" s="55"/>
      <c r="K953" s="55"/>
      <c r="L953" s="55"/>
      <c r="M953" s="55"/>
      <c r="N953" s="55"/>
      <c r="O953" s="55"/>
      <c r="P953" s="230"/>
      <c r="Q953" s="68"/>
    </row>
    <row r="954" spans="1:17" x14ac:dyDescent="0.25">
      <c r="A954" s="75"/>
      <c r="B954" s="97"/>
      <c r="C954" s="95"/>
      <c r="D954" s="92"/>
      <c r="E954" s="92"/>
      <c r="F954" s="92"/>
      <c r="G954" s="92"/>
      <c r="H954" s="55"/>
      <c r="I954" s="55"/>
      <c r="J954" s="55"/>
      <c r="K954" s="55"/>
      <c r="L954" s="55"/>
      <c r="M954" s="55"/>
      <c r="N954" s="55"/>
      <c r="O954" s="55"/>
      <c r="P954" s="230"/>
      <c r="Q954" s="68"/>
    </row>
    <row r="955" spans="1:17" x14ac:dyDescent="0.25">
      <c r="A955" s="75"/>
      <c r="B955" s="97"/>
      <c r="C955" s="95"/>
      <c r="D955" s="92"/>
      <c r="E955" s="92"/>
      <c r="F955" s="92"/>
      <c r="H955" s="55"/>
      <c r="I955" s="55"/>
      <c r="J955" s="55"/>
      <c r="K955" s="55"/>
      <c r="L955" s="55"/>
      <c r="M955" s="55"/>
      <c r="N955" s="55"/>
      <c r="O955" s="55"/>
      <c r="P955" s="230"/>
      <c r="Q955" s="68"/>
    </row>
    <row r="956" spans="1:17" x14ac:dyDescent="0.25">
      <c r="A956" s="75"/>
      <c r="B956" s="97"/>
      <c r="C956" s="95"/>
      <c r="D956" s="92"/>
      <c r="E956" s="92"/>
      <c r="F956" s="92"/>
      <c r="H956" s="55"/>
      <c r="I956" s="55"/>
      <c r="J956" s="55"/>
      <c r="K956" s="55"/>
      <c r="L956" s="55"/>
      <c r="M956" s="55"/>
      <c r="N956" s="55"/>
      <c r="O956" s="55"/>
      <c r="P956" s="230"/>
      <c r="Q956" s="68"/>
    </row>
    <row r="957" spans="1:17" x14ac:dyDescent="0.25">
      <c r="H957" s="55"/>
      <c r="I957" s="55"/>
      <c r="J957" s="55"/>
      <c r="K957" s="55"/>
      <c r="L957" s="55"/>
      <c r="M957" s="55"/>
      <c r="N957" s="55"/>
      <c r="O957" s="55"/>
      <c r="P957" s="230"/>
      <c r="Q957" s="68"/>
    </row>
    <row r="958" spans="1:17" x14ac:dyDescent="0.25">
      <c r="H958" s="55"/>
      <c r="I958" s="55"/>
      <c r="J958" s="55"/>
      <c r="K958" s="55"/>
      <c r="L958" s="55"/>
      <c r="M958" s="55"/>
      <c r="N958" s="55"/>
      <c r="O958" s="55"/>
      <c r="P958" s="230"/>
      <c r="Q958" s="68"/>
    </row>
    <row r="959" spans="1:17" x14ac:dyDescent="0.25">
      <c r="H959" s="55"/>
      <c r="I959" s="55"/>
      <c r="J959" s="55"/>
      <c r="K959" s="55"/>
      <c r="L959" s="55"/>
      <c r="M959" s="55"/>
      <c r="N959" s="55"/>
      <c r="O959" s="55"/>
      <c r="P959" s="230"/>
      <c r="Q959" s="68"/>
    </row>
    <row r="960" spans="1:17" x14ac:dyDescent="0.25">
      <c r="H960" s="55"/>
      <c r="I960" s="55"/>
      <c r="J960" s="55"/>
      <c r="K960" s="55"/>
      <c r="L960" s="55"/>
      <c r="M960" s="55"/>
      <c r="N960" s="55"/>
      <c r="O960" s="55"/>
      <c r="P960" s="230"/>
      <c r="Q960" s="68"/>
    </row>
    <row r="961" spans="1:17" x14ac:dyDescent="0.25">
      <c r="H961" s="55"/>
      <c r="I961" s="55"/>
      <c r="J961" s="55"/>
      <c r="K961" s="55"/>
      <c r="L961" s="55"/>
      <c r="M961" s="55"/>
      <c r="N961" s="55"/>
      <c r="O961" s="55"/>
      <c r="P961" s="230"/>
      <c r="Q961" s="68"/>
    </row>
    <row r="962" spans="1:17" x14ac:dyDescent="0.25">
      <c r="H962" s="55"/>
      <c r="I962" s="55"/>
      <c r="J962" s="55"/>
      <c r="K962" s="55"/>
      <c r="L962" s="55"/>
      <c r="M962" s="55"/>
      <c r="N962" s="55"/>
      <c r="O962" s="55"/>
      <c r="P962" s="230"/>
      <c r="Q962" s="68"/>
    </row>
    <row r="963" spans="1:17" x14ac:dyDescent="0.25">
      <c r="H963" s="55"/>
      <c r="I963" s="55"/>
      <c r="J963" s="55"/>
      <c r="K963" s="55"/>
      <c r="L963" s="55"/>
      <c r="M963" s="55"/>
      <c r="N963" s="55"/>
      <c r="O963" s="55"/>
      <c r="P963" s="230"/>
      <c r="Q963" s="68"/>
    </row>
    <row r="964" spans="1:17" x14ac:dyDescent="0.25">
      <c r="A964" s="75"/>
      <c r="B964" s="97"/>
      <c r="C964" s="95"/>
      <c r="D964" s="92"/>
      <c r="E964" s="92"/>
      <c r="F964" s="92"/>
      <c r="G964" s="92"/>
      <c r="H964" s="55"/>
      <c r="I964" s="55"/>
      <c r="J964" s="55"/>
      <c r="K964" s="55"/>
      <c r="L964" s="55"/>
      <c r="M964" s="55"/>
      <c r="N964" s="55"/>
      <c r="O964" s="55"/>
      <c r="P964" s="230"/>
      <c r="Q964" s="68"/>
    </row>
    <row r="965" spans="1:17" x14ac:dyDescent="0.25">
      <c r="A965" s="75"/>
      <c r="B965" s="97"/>
      <c r="C965" s="95"/>
      <c r="D965" s="92"/>
      <c r="E965" s="92"/>
      <c r="F965" s="92"/>
      <c r="G965" s="92"/>
      <c r="H965" s="55"/>
      <c r="I965" s="55"/>
      <c r="J965" s="55"/>
      <c r="K965" s="55"/>
      <c r="L965" s="55"/>
      <c r="M965" s="55"/>
      <c r="N965" s="55"/>
      <c r="O965" s="55"/>
      <c r="P965" s="230"/>
      <c r="Q965" s="68"/>
    </row>
    <row r="966" spans="1:17" x14ac:dyDescent="0.25">
      <c r="A966" s="75"/>
      <c r="B966" s="97"/>
      <c r="C966" s="95"/>
      <c r="D966" s="92"/>
      <c r="E966" s="92"/>
      <c r="F966" s="92"/>
      <c r="G966" s="92"/>
      <c r="H966" s="55"/>
      <c r="I966" s="55"/>
      <c r="J966" s="55"/>
      <c r="K966" s="55"/>
      <c r="L966" s="55"/>
      <c r="M966" s="55"/>
      <c r="N966" s="55"/>
      <c r="O966" s="55"/>
      <c r="P966" s="230"/>
      <c r="Q966" s="68"/>
    </row>
    <row r="967" spans="1:17" x14ac:dyDescent="0.25">
      <c r="H967" s="55"/>
      <c r="I967" s="55"/>
      <c r="J967" s="55"/>
      <c r="K967" s="55"/>
      <c r="L967" s="55"/>
      <c r="M967" s="55"/>
      <c r="N967" s="55"/>
      <c r="O967" s="55"/>
      <c r="P967" s="230"/>
      <c r="Q967" s="68"/>
    </row>
    <row r="968" spans="1:17" x14ac:dyDescent="0.25">
      <c r="A968" s="75"/>
      <c r="H968" s="55"/>
      <c r="I968" s="55"/>
      <c r="J968" s="55"/>
      <c r="K968" s="55"/>
      <c r="L968" s="55"/>
      <c r="M968" s="55"/>
      <c r="N968" s="55"/>
      <c r="O968" s="55"/>
      <c r="P968" s="230"/>
      <c r="Q968" s="68"/>
    </row>
    <row r="969" spans="1:17" x14ac:dyDescent="0.25">
      <c r="G969" s="92"/>
      <c r="H969" s="55"/>
      <c r="I969" s="55"/>
      <c r="J969" s="55"/>
      <c r="K969" s="55"/>
      <c r="L969" s="55"/>
      <c r="M969" s="55"/>
      <c r="N969" s="55"/>
      <c r="O969" s="55"/>
      <c r="P969" s="230"/>
      <c r="Q969" s="68"/>
    </row>
    <row r="970" spans="1:17" x14ac:dyDescent="0.25">
      <c r="G970" s="92"/>
      <c r="H970" s="55"/>
      <c r="I970" s="55"/>
      <c r="J970" s="55"/>
      <c r="K970" s="55"/>
      <c r="L970" s="55"/>
      <c r="M970" s="55"/>
      <c r="N970" s="55"/>
      <c r="O970" s="55"/>
      <c r="P970" s="230"/>
      <c r="Q970" s="68"/>
    </row>
    <row r="971" spans="1:17" x14ac:dyDescent="0.25">
      <c r="H971" s="55"/>
      <c r="I971" s="55"/>
      <c r="J971" s="55"/>
      <c r="K971" s="55"/>
      <c r="L971" s="55"/>
      <c r="M971" s="55"/>
      <c r="N971" s="55"/>
      <c r="O971" s="55"/>
      <c r="P971" s="230"/>
      <c r="Q971" s="68"/>
    </row>
    <row r="972" spans="1:17" x14ac:dyDescent="0.25">
      <c r="H972" s="55"/>
      <c r="I972" s="55"/>
      <c r="J972" s="55"/>
      <c r="K972" s="55"/>
      <c r="L972" s="55"/>
      <c r="M972" s="55"/>
      <c r="N972" s="55"/>
      <c r="O972" s="55"/>
      <c r="P972" s="230"/>
      <c r="Q972" s="68"/>
    </row>
    <row r="973" spans="1:17" x14ac:dyDescent="0.25">
      <c r="H973" s="55"/>
      <c r="I973" s="55"/>
      <c r="J973" s="55"/>
      <c r="K973" s="55"/>
      <c r="L973" s="55"/>
      <c r="M973" s="55"/>
      <c r="N973" s="55"/>
      <c r="O973" s="55"/>
      <c r="P973" s="230"/>
      <c r="Q973" s="68"/>
    </row>
    <row r="974" spans="1:17" x14ac:dyDescent="0.25">
      <c r="H974" s="55"/>
      <c r="I974" s="55"/>
      <c r="J974" s="55"/>
      <c r="K974" s="55"/>
      <c r="L974" s="55"/>
      <c r="M974" s="55"/>
      <c r="N974" s="55"/>
      <c r="O974" s="55"/>
      <c r="P974" s="230"/>
      <c r="Q974" s="68"/>
    </row>
    <row r="975" spans="1:17" x14ac:dyDescent="0.25">
      <c r="H975" s="55"/>
      <c r="I975" s="55"/>
      <c r="J975" s="55"/>
      <c r="K975" s="55"/>
      <c r="L975" s="55"/>
      <c r="M975" s="55"/>
      <c r="N975" s="55"/>
      <c r="O975" s="55"/>
      <c r="P975" s="230"/>
      <c r="Q975" s="68"/>
    </row>
    <row r="976" spans="1:17" x14ac:dyDescent="0.25">
      <c r="H976" s="55"/>
      <c r="I976" s="55"/>
      <c r="J976" s="55"/>
      <c r="K976" s="55"/>
      <c r="L976" s="55"/>
      <c r="M976" s="55"/>
      <c r="N976" s="55"/>
      <c r="O976" s="55"/>
      <c r="P976" s="230"/>
      <c r="Q976" s="68"/>
    </row>
    <row r="977" spans="1:17" x14ac:dyDescent="0.25">
      <c r="A977" s="75"/>
      <c r="D977" s="92"/>
      <c r="E977" s="92"/>
      <c r="F977" s="92"/>
      <c r="G977" s="92"/>
      <c r="H977" s="55"/>
      <c r="I977" s="55"/>
      <c r="J977" s="55"/>
      <c r="K977" s="55"/>
      <c r="L977" s="55"/>
      <c r="M977" s="55"/>
      <c r="N977" s="55"/>
      <c r="O977" s="55"/>
      <c r="P977" s="230"/>
      <c r="Q977" s="68"/>
    </row>
    <row r="978" spans="1:17" x14ac:dyDescent="0.25">
      <c r="A978" s="75"/>
      <c r="D978" s="92"/>
      <c r="E978" s="92"/>
      <c r="F978" s="92"/>
      <c r="G978" s="92"/>
      <c r="H978" s="55"/>
      <c r="I978" s="55"/>
      <c r="J978" s="55"/>
      <c r="K978" s="55"/>
      <c r="L978" s="55"/>
      <c r="M978" s="55"/>
      <c r="N978" s="55"/>
      <c r="O978" s="55"/>
      <c r="P978" s="230"/>
      <c r="Q978" s="68"/>
    </row>
    <row r="979" spans="1:17" x14ac:dyDescent="0.25">
      <c r="A979" s="75"/>
      <c r="D979" s="92"/>
      <c r="E979" s="92"/>
      <c r="F979" s="92"/>
      <c r="G979" s="92"/>
      <c r="H979" s="55"/>
      <c r="I979" s="55"/>
      <c r="J979" s="55"/>
      <c r="K979" s="55"/>
      <c r="L979" s="55"/>
      <c r="M979" s="55"/>
      <c r="N979" s="55"/>
      <c r="O979" s="55"/>
      <c r="P979" s="230"/>
      <c r="Q979" s="68"/>
    </row>
    <row r="980" spans="1:17" x14ac:dyDescent="0.25">
      <c r="A980" s="75"/>
      <c r="D980" s="92"/>
      <c r="E980" s="92"/>
      <c r="F980" s="92"/>
      <c r="G980" s="92"/>
      <c r="H980" s="55"/>
      <c r="I980" s="55"/>
      <c r="J980" s="55"/>
      <c r="K980" s="55"/>
      <c r="L980" s="55"/>
      <c r="M980" s="55"/>
      <c r="N980" s="55"/>
      <c r="O980" s="55"/>
      <c r="P980" s="230"/>
      <c r="Q980" s="68"/>
    </row>
    <row r="981" spans="1:17" x14ac:dyDescent="0.25">
      <c r="H981" s="55"/>
      <c r="I981" s="55"/>
      <c r="J981" s="55"/>
      <c r="K981" s="55"/>
      <c r="L981" s="55"/>
      <c r="M981" s="55"/>
      <c r="N981" s="55"/>
      <c r="O981" s="55"/>
      <c r="P981" s="230"/>
      <c r="Q981" s="68"/>
    </row>
    <row r="982" spans="1:17" x14ac:dyDescent="0.25">
      <c r="A982" s="75"/>
      <c r="H982" s="55"/>
      <c r="I982" s="55"/>
      <c r="J982" s="55"/>
      <c r="K982" s="55"/>
      <c r="L982" s="55"/>
      <c r="M982" s="55"/>
      <c r="N982" s="55"/>
      <c r="O982" s="55"/>
      <c r="P982" s="230"/>
      <c r="Q982" s="68"/>
    </row>
    <row r="983" spans="1:17" x14ac:dyDescent="0.25">
      <c r="H983" s="55"/>
      <c r="I983" s="55"/>
      <c r="J983" s="55"/>
      <c r="K983" s="55"/>
      <c r="L983" s="55"/>
      <c r="M983" s="55"/>
      <c r="N983" s="55"/>
      <c r="O983" s="55"/>
      <c r="P983" s="230"/>
      <c r="Q983" s="68"/>
    </row>
    <row r="984" spans="1:17" x14ac:dyDescent="0.25">
      <c r="H984" s="55"/>
      <c r="I984" s="55"/>
      <c r="J984" s="55"/>
      <c r="K984" s="55"/>
      <c r="L984" s="55"/>
      <c r="M984" s="55"/>
      <c r="N984" s="55"/>
      <c r="O984" s="55"/>
      <c r="P984" s="230"/>
      <c r="Q984" s="68"/>
    </row>
    <row r="985" spans="1:17" x14ac:dyDescent="0.25">
      <c r="H985" s="55"/>
      <c r="I985" s="55"/>
      <c r="J985" s="55"/>
      <c r="K985" s="55"/>
      <c r="L985" s="55"/>
      <c r="M985" s="55"/>
      <c r="N985" s="55"/>
      <c r="O985" s="55"/>
      <c r="P985" s="230"/>
      <c r="Q985" s="68"/>
    </row>
    <row r="986" spans="1:17" x14ac:dyDescent="0.25">
      <c r="A986" s="75"/>
      <c r="D986" s="92"/>
      <c r="E986" s="92"/>
      <c r="F986" s="92"/>
      <c r="G986" s="92"/>
      <c r="H986" s="55"/>
      <c r="I986" s="55"/>
      <c r="J986" s="55"/>
      <c r="K986" s="55"/>
      <c r="L986" s="55"/>
      <c r="M986" s="55"/>
      <c r="N986" s="55"/>
      <c r="O986" s="55"/>
      <c r="P986" s="230"/>
      <c r="Q986" s="68"/>
    </row>
    <row r="987" spans="1:17" x14ac:dyDescent="0.25">
      <c r="A987" s="75"/>
      <c r="D987" s="92"/>
      <c r="E987" s="92"/>
      <c r="F987" s="92"/>
      <c r="G987" s="92"/>
      <c r="H987" s="55"/>
      <c r="I987" s="55"/>
      <c r="J987" s="55"/>
      <c r="K987" s="55"/>
      <c r="L987" s="55"/>
      <c r="M987" s="55"/>
      <c r="N987" s="55"/>
      <c r="O987" s="55"/>
      <c r="P987" s="230"/>
      <c r="Q987" s="68"/>
    </row>
    <row r="988" spans="1:17" x14ac:dyDescent="0.25">
      <c r="A988" s="75"/>
      <c r="D988" s="92"/>
      <c r="E988" s="92"/>
      <c r="F988" s="92"/>
      <c r="G988" s="92"/>
      <c r="H988" s="55"/>
      <c r="I988" s="55"/>
      <c r="J988" s="55"/>
      <c r="K988" s="55"/>
      <c r="L988" s="55"/>
      <c r="M988" s="55"/>
      <c r="N988" s="55"/>
      <c r="O988" s="55"/>
      <c r="P988" s="230"/>
      <c r="Q988" s="68"/>
    </row>
    <row r="989" spans="1:17" x14ac:dyDescent="0.25">
      <c r="A989" s="75"/>
      <c r="H989" s="55"/>
      <c r="I989" s="55"/>
      <c r="J989" s="55"/>
      <c r="K989" s="55"/>
      <c r="L989" s="55"/>
      <c r="M989" s="55"/>
      <c r="N989" s="55"/>
      <c r="O989" s="55"/>
      <c r="P989" s="230"/>
      <c r="Q989" s="68"/>
    </row>
    <row r="990" spans="1:17" x14ac:dyDescent="0.25">
      <c r="A990" s="75"/>
      <c r="B990" s="97"/>
      <c r="C990" s="95"/>
      <c r="D990" s="92"/>
      <c r="E990" s="92"/>
      <c r="F990" s="92"/>
      <c r="G990" s="92"/>
      <c r="H990" s="55"/>
      <c r="I990" s="55"/>
      <c r="J990" s="55"/>
      <c r="K990" s="55"/>
      <c r="L990" s="55"/>
      <c r="M990" s="55"/>
      <c r="N990" s="55"/>
      <c r="O990" s="55"/>
      <c r="P990" s="230"/>
      <c r="Q990" s="68"/>
    </row>
    <row r="991" spans="1:17" x14ac:dyDescent="0.25">
      <c r="H991" s="55"/>
      <c r="I991" s="55"/>
      <c r="J991" s="55"/>
      <c r="K991" s="55"/>
      <c r="L991" s="55"/>
      <c r="M991" s="55"/>
      <c r="N991" s="55"/>
      <c r="O991" s="55"/>
      <c r="P991" s="230"/>
      <c r="Q991" s="68"/>
    </row>
    <row r="992" spans="1:17" x14ac:dyDescent="0.25">
      <c r="A992" s="75"/>
      <c r="D992" s="92"/>
      <c r="E992" s="92"/>
      <c r="F992" s="92"/>
      <c r="G992" s="92"/>
      <c r="H992" s="55"/>
      <c r="I992" s="55"/>
      <c r="J992" s="55"/>
      <c r="K992" s="55"/>
      <c r="L992" s="55"/>
      <c r="M992" s="55"/>
      <c r="N992" s="55"/>
      <c r="O992" s="55"/>
      <c r="P992" s="230"/>
      <c r="Q992" s="68"/>
    </row>
    <row r="993" spans="1:17" x14ac:dyDescent="0.25">
      <c r="A993" s="75"/>
      <c r="D993" s="92"/>
      <c r="E993" s="92"/>
      <c r="F993" s="92"/>
      <c r="G993" s="92"/>
      <c r="H993" s="55"/>
      <c r="I993" s="55"/>
      <c r="J993" s="55"/>
      <c r="K993" s="55"/>
      <c r="L993" s="55"/>
      <c r="M993" s="55"/>
      <c r="N993" s="55"/>
      <c r="O993" s="55"/>
      <c r="P993" s="230"/>
      <c r="Q993" s="68"/>
    </row>
    <row r="994" spans="1:17" x14ac:dyDescent="0.25">
      <c r="A994" s="75"/>
      <c r="D994" s="92"/>
      <c r="E994" s="92"/>
      <c r="F994" s="92"/>
      <c r="G994" s="92"/>
      <c r="H994" s="55"/>
      <c r="I994" s="55"/>
      <c r="J994" s="55"/>
      <c r="K994" s="55"/>
      <c r="L994" s="55"/>
      <c r="M994" s="55"/>
      <c r="N994" s="55"/>
      <c r="O994" s="55"/>
      <c r="P994" s="230"/>
      <c r="Q994" s="68"/>
    </row>
    <row r="995" spans="1:17" x14ac:dyDescent="0.25">
      <c r="A995" s="75"/>
      <c r="D995" s="92"/>
      <c r="E995" s="92"/>
      <c r="F995" s="92"/>
      <c r="G995" s="92"/>
      <c r="H995" s="55"/>
      <c r="I995" s="55"/>
      <c r="J995" s="55"/>
      <c r="K995" s="55"/>
      <c r="L995" s="55"/>
      <c r="M995" s="55"/>
      <c r="N995" s="55"/>
      <c r="O995" s="55"/>
      <c r="P995" s="230"/>
      <c r="Q995" s="68"/>
    </row>
    <row r="996" spans="1:17" x14ac:dyDescent="0.25">
      <c r="A996" s="75"/>
      <c r="D996" s="92"/>
      <c r="E996" s="92"/>
      <c r="F996" s="92"/>
      <c r="G996" s="92"/>
      <c r="H996" s="55"/>
      <c r="I996" s="55"/>
      <c r="J996" s="55"/>
      <c r="K996" s="55"/>
      <c r="L996" s="55"/>
      <c r="M996" s="55"/>
      <c r="N996" s="55"/>
      <c r="O996" s="55"/>
      <c r="P996" s="230"/>
      <c r="Q996" s="68"/>
    </row>
    <row r="997" spans="1:17" x14ac:dyDescent="0.25">
      <c r="A997" s="75"/>
      <c r="D997" s="92"/>
      <c r="E997" s="92"/>
      <c r="F997" s="92"/>
      <c r="G997" s="92"/>
      <c r="H997" s="55"/>
      <c r="I997" s="55"/>
      <c r="J997" s="55"/>
      <c r="K997" s="55"/>
      <c r="L997" s="55"/>
      <c r="M997" s="55"/>
      <c r="N997" s="55"/>
      <c r="O997" s="55"/>
      <c r="P997" s="230"/>
      <c r="Q997" s="68"/>
    </row>
    <row r="998" spans="1:17" x14ac:dyDescent="0.25">
      <c r="A998" s="75"/>
      <c r="D998" s="92"/>
      <c r="E998" s="92"/>
      <c r="F998" s="92"/>
      <c r="G998" s="92"/>
      <c r="H998" s="55"/>
      <c r="I998" s="55"/>
      <c r="J998" s="55"/>
      <c r="K998" s="55"/>
      <c r="L998" s="55"/>
      <c r="M998" s="55"/>
      <c r="N998" s="55"/>
      <c r="O998" s="55"/>
      <c r="P998" s="230"/>
      <c r="Q998" s="68"/>
    </row>
    <row r="999" spans="1:17" x14ac:dyDescent="0.25">
      <c r="A999" s="75"/>
      <c r="D999" s="92"/>
      <c r="E999" s="92"/>
      <c r="F999" s="92"/>
      <c r="G999" s="92"/>
      <c r="H999" s="55"/>
      <c r="I999" s="55"/>
      <c r="J999" s="55"/>
      <c r="K999" s="55"/>
      <c r="L999" s="55"/>
      <c r="M999" s="55"/>
      <c r="N999" s="55"/>
      <c r="O999" s="55"/>
      <c r="P999" s="230"/>
      <c r="Q999" s="68"/>
    </row>
    <row r="1000" spans="1:17" x14ac:dyDescent="0.25">
      <c r="A1000" s="75"/>
      <c r="D1000" s="92"/>
      <c r="E1000" s="92"/>
      <c r="F1000" s="92"/>
      <c r="G1000" s="92"/>
      <c r="H1000" s="55"/>
      <c r="I1000" s="55"/>
      <c r="J1000" s="55"/>
      <c r="K1000" s="55"/>
      <c r="L1000" s="55"/>
      <c r="M1000" s="55"/>
      <c r="N1000" s="55"/>
      <c r="O1000" s="55"/>
      <c r="P1000" s="230"/>
      <c r="Q1000" s="68"/>
    </row>
    <row r="1001" spans="1:17" x14ac:dyDescent="0.25">
      <c r="A1001" s="75"/>
      <c r="D1001" s="92"/>
      <c r="E1001" s="92"/>
      <c r="F1001" s="92"/>
      <c r="G1001" s="92"/>
      <c r="H1001" s="55"/>
      <c r="I1001" s="55"/>
      <c r="J1001" s="55"/>
      <c r="K1001" s="55"/>
      <c r="L1001" s="55"/>
      <c r="M1001" s="55"/>
      <c r="N1001" s="55"/>
      <c r="O1001" s="55"/>
      <c r="P1001" s="230"/>
      <c r="Q1001" s="68"/>
    </row>
    <row r="1002" spans="1:17" x14ac:dyDescent="0.25">
      <c r="A1002" s="75"/>
      <c r="D1002" s="92"/>
      <c r="E1002" s="92"/>
      <c r="F1002" s="92"/>
      <c r="G1002" s="92"/>
      <c r="H1002" s="55"/>
      <c r="I1002" s="55"/>
      <c r="J1002" s="55"/>
      <c r="K1002" s="55"/>
      <c r="L1002" s="55"/>
      <c r="M1002" s="55"/>
      <c r="N1002" s="55"/>
      <c r="O1002" s="55"/>
      <c r="P1002" s="230"/>
      <c r="Q1002" s="68"/>
    </row>
    <row r="1003" spans="1:17" x14ac:dyDescent="0.25">
      <c r="A1003" s="75"/>
      <c r="D1003" s="92"/>
      <c r="E1003" s="92"/>
      <c r="F1003" s="92"/>
      <c r="G1003" s="92"/>
      <c r="H1003" s="55"/>
      <c r="I1003" s="55"/>
      <c r="J1003" s="55"/>
      <c r="K1003" s="55"/>
      <c r="L1003" s="55"/>
      <c r="M1003" s="55"/>
      <c r="N1003" s="55"/>
      <c r="O1003" s="55"/>
      <c r="P1003" s="230"/>
      <c r="Q1003" s="68"/>
    </row>
    <row r="1004" spans="1:17" x14ac:dyDescent="0.25">
      <c r="A1004" s="75"/>
      <c r="B1004" s="97"/>
      <c r="C1004" s="95"/>
      <c r="D1004" s="92"/>
      <c r="E1004" s="92"/>
      <c r="F1004" s="92"/>
      <c r="H1004" s="55"/>
      <c r="I1004" s="55"/>
      <c r="J1004" s="55"/>
      <c r="K1004" s="55"/>
      <c r="L1004" s="55"/>
      <c r="M1004" s="55"/>
      <c r="N1004" s="55"/>
      <c r="O1004" s="55"/>
      <c r="P1004" s="230"/>
      <c r="Q1004" s="68"/>
    </row>
    <row r="1005" spans="1:17" x14ac:dyDescent="0.25">
      <c r="A1005" s="75"/>
      <c r="B1005" s="97"/>
      <c r="C1005" s="95"/>
      <c r="D1005" s="92"/>
      <c r="E1005" s="92"/>
      <c r="F1005" s="92"/>
      <c r="H1005" s="55"/>
      <c r="I1005" s="55"/>
      <c r="J1005" s="55"/>
      <c r="K1005" s="55"/>
      <c r="L1005" s="55"/>
      <c r="M1005" s="55"/>
      <c r="N1005" s="55"/>
      <c r="O1005" s="55"/>
      <c r="P1005" s="230"/>
      <c r="Q1005" s="68"/>
    </row>
    <row r="1006" spans="1:17" x14ac:dyDescent="0.25">
      <c r="H1006" s="55"/>
      <c r="I1006" s="55"/>
      <c r="J1006" s="55"/>
      <c r="K1006" s="55"/>
      <c r="L1006" s="55"/>
      <c r="M1006" s="55"/>
      <c r="N1006" s="55"/>
      <c r="O1006" s="55"/>
      <c r="P1006" s="230"/>
      <c r="Q1006" s="68"/>
    </row>
    <row r="1007" spans="1:17" x14ac:dyDescent="0.25">
      <c r="H1007" s="55"/>
      <c r="I1007" s="55"/>
      <c r="J1007" s="55"/>
      <c r="K1007" s="55"/>
      <c r="L1007" s="55"/>
      <c r="M1007" s="55"/>
      <c r="N1007" s="55"/>
      <c r="O1007" s="55"/>
      <c r="P1007" s="230"/>
      <c r="Q1007" s="68"/>
    </row>
    <row r="1008" spans="1:17" x14ac:dyDescent="0.25">
      <c r="H1008" s="55"/>
      <c r="I1008" s="55"/>
      <c r="J1008" s="55"/>
      <c r="K1008" s="55"/>
      <c r="L1008" s="55"/>
      <c r="M1008" s="55"/>
      <c r="N1008" s="55"/>
      <c r="O1008" s="55"/>
      <c r="P1008" s="230"/>
      <c r="Q1008" s="68"/>
    </row>
    <row r="1009" spans="1:17" x14ac:dyDescent="0.25">
      <c r="H1009" s="55"/>
      <c r="I1009" s="55"/>
      <c r="J1009" s="55"/>
      <c r="K1009" s="55"/>
      <c r="L1009" s="55"/>
      <c r="M1009" s="55"/>
      <c r="N1009" s="55"/>
      <c r="O1009" s="55"/>
      <c r="P1009" s="230"/>
      <c r="Q1009" s="68"/>
    </row>
    <row r="1010" spans="1:17" x14ac:dyDescent="0.25">
      <c r="H1010" s="55"/>
      <c r="I1010" s="55"/>
      <c r="J1010" s="55"/>
      <c r="K1010" s="55"/>
      <c r="L1010" s="55"/>
      <c r="M1010" s="55"/>
      <c r="N1010" s="55"/>
      <c r="O1010" s="55"/>
      <c r="P1010" s="230"/>
      <c r="Q1010" s="68"/>
    </row>
    <row r="1011" spans="1:17" x14ac:dyDescent="0.25">
      <c r="H1011" s="55"/>
      <c r="I1011" s="55"/>
      <c r="J1011" s="55"/>
      <c r="K1011" s="55"/>
      <c r="L1011" s="55"/>
      <c r="M1011" s="55"/>
      <c r="N1011" s="55"/>
      <c r="O1011" s="55"/>
      <c r="P1011" s="230"/>
      <c r="Q1011" s="68"/>
    </row>
    <row r="1012" spans="1:17" x14ac:dyDescent="0.25">
      <c r="H1012" s="55"/>
      <c r="I1012" s="55"/>
      <c r="J1012" s="55"/>
      <c r="K1012" s="55"/>
      <c r="L1012" s="55"/>
      <c r="M1012" s="55"/>
      <c r="N1012" s="55"/>
      <c r="O1012" s="55"/>
      <c r="P1012" s="230"/>
      <c r="Q1012" s="68"/>
    </row>
    <row r="1013" spans="1:17" x14ac:dyDescent="0.25">
      <c r="A1013" s="75"/>
      <c r="C1013" s="95"/>
      <c r="D1013" s="92"/>
      <c r="E1013" s="92"/>
      <c r="F1013" s="92"/>
      <c r="G1013" s="92"/>
      <c r="H1013" s="55"/>
      <c r="I1013" s="55"/>
      <c r="J1013" s="55"/>
      <c r="K1013" s="55"/>
      <c r="L1013" s="55"/>
      <c r="M1013" s="55"/>
      <c r="N1013" s="55"/>
      <c r="O1013" s="55"/>
      <c r="P1013" s="230"/>
      <c r="Q1013" s="68"/>
    </row>
    <row r="1014" spans="1:17" x14ac:dyDescent="0.25">
      <c r="A1014" s="75"/>
      <c r="C1014" s="95"/>
      <c r="D1014" s="92"/>
      <c r="E1014" s="92"/>
      <c r="F1014" s="92"/>
      <c r="G1014" s="92"/>
      <c r="H1014" s="55"/>
      <c r="I1014" s="55"/>
      <c r="J1014" s="55"/>
      <c r="K1014" s="55"/>
      <c r="L1014" s="55"/>
      <c r="M1014" s="55"/>
      <c r="N1014" s="55"/>
      <c r="O1014" s="55"/>
      <c r="P1014" s="230"/>
      <c r="Q1014" s="68"/>
    </row>
    <row r="1015" spans="1:17" x14ac:dyDescent="0.25">
      <c r="A1015" s="75"/>
      <c r="C1015" s="95"/>
      <c r="D1015" s="92"/>
      <c r="E1015" s="92"/>
      <c r="F1015" s="92"/>
      <c r="G1015" s="92"/>
      <c r="H1015" s="55"/>
      <c r="I1015" s="55"/>
      <c r="J1015" s="55"/>
      <c r="K1015" s="55"/>
      <c r="L1015" s="55"/>
      <c r="M1015" s="55"/>
      <c r="N1015" s="55"/>
      <c r="O1015" s="55"/>
      <c r="P1015" s="230"/>
      <c r="Q1015" s="68"/>
    </row>
    <row r="1016" spans="1:17" x14ac:dyDescent="0.25">
      <c r="A1016" s="75"/>
      <c r="B1016" s="97"/>
      <c r="C1016" s="95"/>
      <c r="D1016" s="92"/>
      <c r="E1016" s="92"/>
      <c r="F1016" s="92"/>
      <c r="G1016" s="92"/>
      <c r="H1016" s="55"/>
      <c r="I1016" s="55"/>
      <c r="J1016" s="55"/>
      <c r="K1016" s="55"/>
      <c r="L1016" s="55"/>
      <c r="M1016" s="55"/>
      <c r="N1016" s="55"/>
      <c r="O1016" s="55"/>
      <c r="P1016" s="230"/>
      <c r="Q1016" s="68"/>
    </row>
    <row r="1017" spans="1:17" x14ac:dyDescent="0.25">
      <c r="A1017" s="75"/>
      <c r="B1017" s="97"/>
      <c r="C1017" s="95"/>
      <c r="D1017" s="92"/>
      <c r="E1017" s="92"/>
      <c r="F1017" s="92"/>
      <c r="G1017" s="92"/>
      <c r="H1017" s="55"/>
      <c r="I1017" s="55"/>
      <c r="J1017" s="55"/>
      <c r="K1017" s="55"/>
      <c r="L1017" s="55"/>
      <c r="M1017" s="55"/>
      <c r="N1017" s="55"/>
      <c r="O1017" s="55"/>
      <c r="P1017" s="230"/>
      <c r="Q1017" s="68"/>
    </row>
    <row r="1018" spans="1:17" x14ac:dyDescent="0.25">
      <c r="H1018" s="55"/>
      <c r="I1018" s="55"/>
      <c r="J1018" s="55"/>
      <c r="K1018" s="55"/>
      <c r="L1018" s="55"/>
      <c r="M1018" s="55"/>
      <c r="N1018" s="55"/>
      <c r="O1018" s="55"/>
      <c r="P1018" s="230"/>
      <c r="Q1018" s="68"/>
    </row>
    <row r="1019" spans="1:17" x14ac:dyDescent="0.25">
      <c r="H1019" s="55"/>
      <c r="I1019" s="55"/>
      <c r="J1019" s="55"/>
      <c r="K1019" s="55"/>
      <c r="L1019" s="55"/>
      <c r="M1019" s="55"/>
      <c r="N1019" s="55"/>
      <c r="O1019" s="55"/>
      <c r="P1019" s="230"/>
      <c r="Q1019" s="68"/>
    </row>
    <row r="1020" spans="1:17" x14ac:dyDescent="0.25">
      <c r="C1020" s="95"/>
      <c r="H1020" s="55"/>
      <c r="I1020" s="55"/>
      <c r="J1020" s="55"/>
      <c r="K1020" s="55"/>
      <c r="L1020" s="55"/>
      <c r="M1020" s="55"/>
      <c r="N1020" s="55"/>
      <c r="O1020" s="55"/>
      <c r="P1020" s="230"/>
      <c r="Q1020" s="68"/>
    </row>
    <row r="1021" spans="1:17" x14ac:dyDescent="0.25">
      <c r="C1021" s="95"/>
      <c r="H1021" s="55"/>
      <c r="I1021" s="55"/>
      <c r="J1021" s="55"/>
      <c r="K1021" s="55"/>
      <c r="L1021" s="55"/>
      <c r="M1021" s="55"/>
      <c r="N1021" s="55"/>
      <c r="O1021" s="55"/>
      <c r="P1021" s="230"/>
      <c r="Q1021" s="68"/>
    </row>
    <row r="1022" spans="1:17" x14ac:dyDescent="0.25">
      <c r="H1022" s="55"/>
      <c r="I1022" s="55"/>
      <c r="J1022" s="55"/>
      <c r="K1022" s="55"/>
      <c r="L1022" s="55"/>
      <c r="M1022" s="55"/>
      <c r="N1022" s="55"/>
      <c r="O1022" s="55"/>
      <c r="P1022" s="230"/>
      <c r="Q1022" s="68"/>
    </row>
    <row r="1023" spans="1:17" x14ac:dyDescent="0.25">
      <c r="H1023" s="55"/>
      <c r="I1023" s="55"/>
      <c r="J1023" s="55"/>
      <c r="K1023" s="55"/>
      <c r="L1023" s="55"/>
      <c r="M1023" s="55"/>
      <c r="N1023" s="55"/>
      <c r="O1023" s="55"/>
      <c r="P1023" s="230"/>
      <c r="Q1023" s="68"/>
    </row>
    <row r="1024" spans="1:17" x14ac:dyDescent="0.25">
      <c r="H1024" s="55"/>
      <c r="I1024" s="55"/>
      <c r="J1024" s="55"/>
      <c r="K1024" s="55"/>
      <c r="L1024" s="55"/>
      <c r="M1024" s="55"/>
      <c r="N1024" s="55"/>
      <c r="O1024" s="55"/>
      <c r="P1024" s="230"/>
      <c r="Q1024" s="68"/>
    </row>
    <row r="1025" spans="1:17" x14ac:dyDescent="0.25">
      <c r="H1025" s="55"/>
      <c r="I1025" s="55"/>
      <c r="J1025" s="55"/>
      <c r="K1025" s="55"/>
      <c r="L1025" s="55"/>
      <c r="M1025" s="55"/>
      <c r="N1025" s="55"/>
      <c r="O1025" s="55"/>
      <c r="P1025" s="230"/>
      <c r="Q1025" s="68"/>
    </row>
    <row r="1026" spans="1:17" x14ac:dyDescent="0.25">
      <c r="H1026" s="55"/>
      <c r="I1026" s="55"/>
      <c r="J1026" s="55"/>
      <c r="K1026" s="55"/>
      <c r="L1026" s="55"/>
      <c r="M1026" s="55"/>
      <c r="N1026" s="55"/>
      <c r="O1026" s="55"/>
      <c r="P1026" s="230"/>
      <c r="Q1026" s="68"/>
    </row>
    <row r="1027" spans="1:17" x14ac:dyDescent="0.25">
      <c r="A1027" s="75"/>
      <c r="D1027" s="92"/>
      <c r="E1027" s="92"/>
      <c r="F1027" s="92"/>
      <c r="G1027" s="92"/>
      <c r="H1027" s="55"/>
      <c r="I1027" s="55"/>
      <c r="J1027" s="55"/>
      <c r="K1027" s="55"/>
      <c r="L1027" s="55"/>
      <c r="M1027" s="55"/>
      <c r="N1027" s="55"/>
      <c r="O1027" s="55"/>
      <c r="P1027" s="230"/>
      <c r="Q1027" s="68"/>
    </row>
    <row r="1028" spans="1:17" x14ac:dyDescent="0.25">
      <c r="A1028" s="75"/>
      <c r="D1028" s="92"/>
      <c r="E1028" s="92"/>
      <c r="F1028" s="92"/>
      <c r="G1028" s="92"/>
      <c r="H1028" s="55"/>
      <c r="I1028" s="55"/>
      <c r="J1028" s="55"/>
      <c r="K1028" s="55"/>
      <c r="L1028" s="55"/>
      <c r="M1028" s="55"/>
      <c r="N1028" s="55"/>
      <c r="O1028" s="55"/>
      <c r="P1028" s="230"/>
      <c r="Q1028" s="68"/>
    </row>
    <row r="1029" spans="1:17" x14ac:dyDescent="0.25">
      <c r="A1029" s="75"/>
      <c r="D1029" s="92"/>
      <c r="E1029" s="92"/>
      <c r="F1029" s="92"/>
      <c r="G1029" s="92"/>
      <c r="H1029" s="55"/>
      <c r="I1029" s="55"/>
      <c r="J1029" s="55"/>
      <c r="K1029" s="55"/>
      <c r="L1029" s="55"/>
      <c r="M1029" s="55"/>
      <c r="N1029" s="55"/>
      <c r="O1029" s="55"/>
      <c r="P1029" s="230"/>
      <c r="Q1029" s="68"/>
    </row>
    <row r="1030" spans="1:17" x14ac:dyDescent="0.25">
      <c r="A1030" s="75"/>
      <c r="D1030" s="92"/>
      <c r="E1030" s="92"/>
      <c r="F1030" s="92"/>
      <c r="G1030" s="92"/>
      <c r="H1030" s="55"/>
      <c r="I1030" s="55"/>
      <c r="J1030" s="55"/>
      <c r="K1030" s="55"/>
      <c r="L1030" s="55"/>
      <c r="M1030" s="55"/>
      <c r="N1030" s="55"/>
      <c r="O1030" s="55"/>
      <c r="P1030" s="230"/>
      <c r="Q1030" s="68"/>
    </row>
    <row r="1031" spans="1:17" x14ac:dyDescent="0.25">
      <c r="A1031" s="75"/>
      <c r="D1031" s="92"/>
      <c r="E1031" s="92"/>
      <c r="F1031" s="92"/>
      <c r="G1031" s="92"/>
      <c r="H1031" s="55"/>
      <c r="I1031" s="55"/>
      <c r="J1031" s="55"/>
      <c r="K1031" s="55"/>
      <c r="L1031" s="55"/>
      <c r="M1031" s="55"/>
      <c r="N1031" s="55"/>
      <c r="O1031" s="55"/>
      <c r="P1031" s="230"/>
      <c r="Q1031" s="68"/>
    </row>
    <row r="1032" spans="1:17" x14ac:dyDescent="0.25">
      <c r="H1032" s="55"/>
      <c r="I1032" s="55"/>
      <c r="J1032" s="55"/>
      <c r="K1032" s="55"/>
      <c r="L1032" s="55"/>
      <c r="M1032" s="55"/>
      <c r="N1032" s="55"/>
      <c r="O1032" s="55"/>
      <c r="P1032" s="230"/>
      <c r="Q1032" s="68"/>
    </row>
    <row r="1033" spans="1:17" x14ac:dyDescent="0.25">
      <c r="H1033" s="55"/>
      <c r="I1033" s="55"/>
      <c r="J1033" s="55"/>
      <c r="K1033" s="55"/>
      <c r="L1033" s="55"/>
      <c r="M1033" s="55"/>
      <c r="N1033" s="55"/>
      <c r="O1033" s="55"/>
      <c r="P1033" s="230"/>
      <c r="Q1033" s="68"/>
    </row>
    <row r="1034" spans="1:17" x14ac:dyDescent="0.25">
      <c r="H1034" s="55"/>
      <c r="I1034" s="55"/>
      <c r="J1034" s="55"/>
      <c r="K1034" s="55"/>
      <c r="L1034" s="55"/>
      <c r="M1034" s="55"/>
      <c r="N1034" s="55"/>
      <c r="O1034" s="55"/>
      <c r="P1034" s="230"/>
      <c r="Q1034" s="68"/>
    </row>
    <row r="1035" spans="1:17" x14ac:dyDescent="0.25">
      <c r="H1035" s="55"/>
      <c r="I1035" s="55"/>
      <c r="J1035" s="55"/>
      <c r="K1035" s="55"/>
      <c r="L1035" s="55"/>
      <c r="M1035" s="55"/>
      <c r="N1035" s="55"/>
      <c r="O1035" s="55"/>
      <c r="P1035" s="230"/>
      <c r="Q1035" s="68"/>
    </row>
    <row r="1036" spans="1:17" x14ac:dyDescent="0.25">
      <c r="A1036" s="75"/>
      <c r="B1036" s="97"/>
      <c r="C1036" s="95"/>
      <c r="D1036" s="92"/>
      <c r="E1036" s="92"/>
      <c r="F1036" s="92"/>
      <c r="G1036" s="92"/>
      <c r="H1036" s="55"/>
      <c r="I1036" s="55"/>
      <c r="J1036" s="55"/>
      <c r="K1036" s="55"/>
      <c r="L1036" s="55"/>
      <c r="M1036" s="55"/>
      <c r="N1036" s="55"/>
      <c r="O1036" s="55"/>
      <c r="P1036" s="230"/>
      <c r="Q1036" s="68"/>
    </row>
    <row r="1037" spans="1:17" x14ac:dyDescent="0.25">
      <c r="A1037" s="75"/>
      <c r="B1037" s="97"/>
      <c r="C1037" s="95"/>
      <c r="D1037" s="92"/>
      <c r="E1037" s="92"/>
      <c r="F1037" s="92"/>
      <c r="G1037" s="92"/>
      <c r="H1037" s="55"/>
      <c r="I1037" s="55"/>
      <c r="J1037" s="55"/>
      <c r="K1037" s="55"/>
      <c r="L1037" s="55"/>
      <c r="M1037" s="55"/>
      <c r="N1037" s="55"/>
      <c r="O1037" s="55"/>
      <c r="P1037" s="230"/>
      <c r="Q1037" s="68"/>
    </row>
    <row r="1038" spans="1:17" x14ac:dyDescent="0.25">
      <c r="A1038" s="75"/>
      <c r="D1038" s="92"/>
      <c r="E1038" s="92"/>
      <c r="F1038" s="92"/>
      <c r="G1038" s="92"/>
      <c r="H1038" s="55"/>
      <c r="I1038" s="55"/>
      <c r="J1038" s="55"/>
      <c r="K1038" s="55"/>
      <c r="L1038" s="55"/>
      <c r="M1038" s="55"/>
      <c r="N1038" s="55"/>
      <c r="O1038" s="55"/>
      <c r="P1038" s="230"/>
      <c r="Q1038" s="68"/>
    </row>
    <row r="1039" spans="1:17" x14ac:dyDescent="0.25">
      <c r="A1039" s="75"/>
      <c r="D1039" s="92"/>
      <c r="E1039" s="92"/>
      <c r="F1039" s="92"/>
      <c r="G1039" s="92"/>
      <c r="H1039" s="55"/>
      <c r="I1039" s="55"/>
      <c r="J1039" s="55"/>
      <c r="K1039" s="55"/>
      <c r="L1039" s="55"/>
      <c r="M1039" s="55"/>
      <c r="N1039" s="55"/>
      <c r="O1039" s="55"/>
      <c r="P1039" s="230"/>
      <c r="Q1039" s="68"/>
    </row>
    <row r="1040" spans="1:17" x14ac:dyDescent="0.25">
      <c r="A1040" s="75"/>
      <c r="D1040" s="92"/>
      <c r="E1040" s="92"/>
      <c r="F1040" s="92"/>
      <c r="G1040" s="92"/>
      <c r="H1040" s="55"/>
      <c r="I1040" s="55"/>
      <c r="J1040" s="55"/>
      <c r="K1040" s="55"/>
      <c r="L1040" s="55"/>
      <c r="M1040" s="55"/>
      <c r="N1040" s="55"/>
      <c r="O1040" s="55"/>
      <c r="P1040" s="230"/>
      <c r="Q1040" s="68"/>
    </row>
    <row r="1041" spans="1:17" x14ac:dyDescent="0.25">
      <c r="B1041" s="97"/>
      <c r="C1041" s="95"/>
      <c r="D1041" s="92"/>
      <c r="E1041" s="92"/>
      <c r="F1041" s="92"/>
      <c r="H1041" s="55"/>
      <c r="I1041" s="55"/>
      <c r="J1041" s="55"/>
      <c r="K1041" s="55"/>
      <c r="L1041" s="55"/>
      <c r="M1041" s="55"/>
      <c r="N1041" s="55"/>
      <c r="O1041" s="55"/>
      <c r="P1041" s="230"/>
      <c r="Q1041" s="68"/>
    </row>
    <row r="1042" spans="1:17" x14ac:dyDescent="0.25">
      <c r="B1042" s="97"/>
      <c r="C1042" s="95"/>
      <c r="D1042" s="92"/>
      <c r="E1042" s="92"/>
      <c r="F1042" s="92"/>
      <c r="H1042" s="55"/>
      <c r="I1042" s="55"/>
      <c r="J1042" s="55"/>
      <c r="K1042" s="55"/>
      <c r="L1042" s="55"/>
      <c r="M1042" s="55"/>
      <c r="N1042" s="55"/>
      <c r="O1042" s="55"/>
      <c r="P1042" s="230"/>
      <c r="Q1042" s="68"/>
    </row>
    <row r="1043" spans="1:17" x14ac:dyDescent="0.25">
      <c r="B1043" s="97"/>
      <c r="C1043" s="95"/>
      <c r="D1043" s="92"/>
      <c r="E1043" s="92"/>
      <c r="F1043" s="92"/>
      <c r="H1043" s="55"/>
      <c r="I1043" s="55"/>
      <c r="J1043" s="55"/>
      <c r="K1043" s="55"/>
      <c r="L1043" s="55"/>
      <c r="M1043" s="55"/>
      <c r="N1043" s="55"/>
      <c r="O1043" s="55"/>
      <c r="P1043" s="230"/>
      <c r="Q1043" s="68"/>
    </row>
    <row r="1044" spans="1:17" x14ac:dyDescent="0.25">
      <c r="B1044" s="97"/>
      <c r="C1044" s="95"/>
      <c r="D1044" s="92"/>
      <c r="E1044" s="92"/>
      <c r="F1044" s="92"/>
      <c r="H1044" s="55"/>
      <c r="I1044" s="55"/>
      <c r="J1044" s="55"/>
      <c r="K1044" s="55"/>
      <c r="L1044" s="55"/>
      <c r="M1044" s="55"/>
      <c r="N1044" s="55"/>
      <c r="O1044" s="55"/>
      <c r="P1044" s="230"/>
      <c r="Q1044" s="68"/>
    </row>
    <row r="1045" spans="1:17" x14ac:dyDescent="0.25">
      <c r="H1045" s="55"/>
      <c r="I1045" s="55"/>
      <c r="J1045" s="55"/>
      <c r="K1045" s="55"/>
      <c r="L1045" s="55"/>
      <c r="M1045" s="55"/>
      <c r="N1045" s="55"/>
      <c r="O1045" s="55"/>
      <c r="P1045" s="230"/>
      <c r="Q1045" s="68"/>
    </row>
    <row r="1046" spans="1:17" x14ac:dyDescent="0.25">
      <c r="C1046" s="95"/>
      <c r="H1046" s="55"/>
      <c r="I1046" s="55"/>
      <c r="J1046" s="55"/>
      <c r="K1046" s="55"/>
      <c r="L1046" s="55"/>
      <c r="M1046" s="55"/>
      <c r="N1046" s="55"/>
      <c r="O1046" s="55"/>
      <c r="P1046" s="230"/>
      <c r="Q1046" s="68"/>
    </row>
    <row r="1047" spans="1:17" x14ac:dyDescent="0.25">
      <c r="A1047" s="75"/>
      <c r="B1047" s="97"/>
      <c r="C1047" s="95"/>
      <c r="D1047" s="92"/>
      <c r="E1047" s="92"/>
      <c r="F1047" s="92"/>
      <c r="H1047" s="55"/>
      <c r="I1047" s="55"/>
      <c r="J1047" s="55"/>
      <c r="K1047" s="55"/>
      <c r="L1047" s="55"/>
      <c r="M1047" s="55"/>
      <c r="N1047" s="55"/>
      <c r="O1047" s="55"/>
      <c r="P1047" s="230"/>
      <c r="Q1047" s="68"/>
    </row>
    <row r="1048" spans="1:17" x14ac:dyDescent="0.25">
      <c r="H1048" s="55"/>
      <c r="I1048" s="55"/>
      <c r="J1048" s="55"/>
      <c r="K1048" s="55"/>
      <c r="L1048" s="55"/>
      <c r="M1048" s="55"/>
      <c r="N1048" s="55"/>
      <c r="O1048" s="55"/>
      <c r="P1048" s="230"/>
      <c r="Q1048" s="68"/>
    </row>
    <row r="1049" spans="1:17" x14ac:dyDescent="0.25">
      <c r="H1049" s="55"/>
      <c r="I1049" s="55"/>
      <c r="J1049" s="55"/>
      <c r="K1049" s="55"/>
      <c r="L1049" s="55"/>
      <c r="M1049" s="55"/>
      <c r="N1049" s="55"/>
      <c r="O1049" s="55"/>
      <c r="P1049" s="230"/>
      <c r="Q1049" s="68"/>
    </row>
    <row r="1050" spans="1:17" x14ac:dyDescent="0.25">
      <c r="H1050" s="55"/>
      <c r="I1050" s="55"/>
      <c r="J1050" s="55"/>
      <c r="K1050" s="55"/>
      <c r="L1050" s="55"/>
      <c r="M1050" s="55"/>
      <c r="N1050" s="55"/>
      <c r="O1050" s="55"/>
      <c r="P1050" s="230"/>
      <c r="Q1050" s="68"/>
    </row>
    <row r="1051" spans="1:17" x14ac:dyDescent="0.25">
      <c r="H1051" s="55"/>
      <c r="I1051" s="55"/>
      <c r="J1051" s="55"/>
      <c r="K1051" s="55"/>
      <c r="L1051" s="55"/>
      <c r="M1051" s="55"/>
      <c r="N1051" s="55"/>
      <c r="O1051" s="55"/>
      <c r="P1051" s="230"/>
      <c r="Q1051" s="68"/>
    </row>
    <row r="1052" spans="1:17" x14ac:dyDescent="0.25">
      <c r="H1052" s="55"/>
      <c r="I1052" s="55"/>
      <c r="J1052" s="55"/>
      <c r="K1052" s="55"/>
      <c r="L1052" s="55"/>
      <c r="M1052" s="55"/>
      <c r="N1052" s="55"/>
      <c r="O1052" s="55"/>
      <c r="P1052" s="230"/>
      <c r="Q1052" s="68"/>
    </row>
    <row r="1053" spans="1:17" x14ac:dyDescent="0.25">
      <c r="H1053" s="55"/>
      <c r="I1053" s="55"/>
      <c r="J1053" s="55"/>
      <c r="K1053" s="55"/>
      <c r="L1053" s="55"/>
      <c r="M1053" s="55"/>
      <c r="N1053" s="55"/>
      <c r="O1053" s="55"/>
      <c r="P1053" s="230"/>
      <c r="Q1053" s="68"/>
    </row>
    <row r="1054" spans="1:17" x14ac:dyDescent="0.25">
      <c r="A1054" s="75"/>
      <c r="B1054" s="97"/>
      <c r="C1054" s="95"/>
      <c r="D1054" s="92"/>
      <c r="E1054" s="92"/>
      <c r="F1054" s="92"/>
      <c r="G1054" s="92"/>
      <c r="H1054" s="55"/>
      <c r="I1054" s="55"/>
      <c r="J1054" s="55"/>
      <c r="K1054" s="55"/>
      <c r="L1054" s="55"/>
      <c r="M1054" s="55"/>
      <c r="N1054" s="55"/>
      <c r="O1054" s="55"/>
      <c r="P1054" s="230"/>
      <c r="Q1054" s="68"/>
    </row>
    <row r="1055" spans="1:17" x14ac:dyDescent="0.25">
      <c r="A1055" s="75"/>
      <c r="B1055" s="97"/>
      <c r="C1055" s="95"/>
      <c r="D1055" s="92"/>
      <c r="E1055" s="92"/>
      <c r="F1055" s="92"/>
      <c r="G1055" s="92"/>
      <c r="H1055" s="55"/>
      <c r="I1055" s="55"/>
      <c r="J1055" s="55"/>
      <c r="K1055" s="55"/>
      <c r="L1055" s="55"/>
      <c r="M1055" s="55"/>
      <c r="N1055" s="55"/>
      <c r="O1055" s="55"/>
      <c r="P1055" s="230"/>
      <c r="Q1055" s="68"/>
    </row>
    <row r="1056" spans="1:17" x14ac:dyDescent="0.25">
      <c r="A1056" s="75"/>
      <c r="B1056" s="97"/>
      <c r="C1056" s="95"/>
      <c r="D1056" s="92"/>
      <c r="E1056" s="92"/>
      <c r="F1056" s="92"/>
      <c r="G1056" s="92"/>
      <c r="H1056" s="55"/>
      <c r="I1056" s="55"/>
      <c r="J1056" s="55"/>
      <c r="K1056" s="55"/>
      <c r="L1056" s="55"/>
      <c r="M1056" s="55"/>
      <c r="N1056" s="55"/>
      <c r="O1056" s="55"/>
      <c r="P1056" s="230"/>
      <c r="Q1056" s="68"/>
    </row>
    <row r="1057" spans="1:17" x14ac:dyDescent="0.25">
      <c r="A1057" s="75"/>
      <c r="B1057" s="97"/>
      <c r="C1057" s="95"/>
      <c r="D1057" s="92"/>
      <c r="E1057" s="92"/>
      <c r="F1057" s="92"/>
      <c r="G1057" s="92"/>
      <c r="H1057" s="55"/>
      <c r="I1057" s="55"/>
      <c r="J1057" s="55"/>
      <c r="K1057" s="55"/>
      <c r="L1057" s="55"/>
      <c r="M1057" s="55"/>
      <c r="N1057" s="55"/>
      <c r="O1057" s="55"/>
      <c r="P1057" s="230"/>
      <c r="Q1057" s="68"/>
    </row>
    <row r="1058" spans="1:17" x14ac:dyDescent="0.25">
      <c r="H1058" s="55"/>
      <c r="I1058" s="55"/>
      <c r="J1058" s="55"/>
      <c r="K1058" s="55"/>
      <c r="L1058" s="55"/>
      <c r="M1058" s="55"/>
      <c r="N1058" s="55"/>
      <c r="O1058" s="55"/>
      <c r="P1058" s="230"/>
      <c r="Q1058" s="68"/>
    </row>
    <row r="1059" spans="1:17" x14ac:dyDescent="0.25">
      <c r="A1059" s="75"/>
      <c r="H1059" s="55"/>
      <c r="I1059" s="55"/>
      <c r="J1059" s="55"/>
      <c r="K1059" s="55"/>
      <c r="L1059" s="55"/>
      <c r="M1059" s="55"/>
      <c r="N1059" s="55"/>
      <c r="O1059" s="55"/>
      <c r="P1059" s="230"/>
      <c r="Q1059" s="68"/>
    </row>
    <row r="1060" spans="1:17" x14ac:dyDescent="0.25">
      <c r="H1060" s="55"/>
      <c r="I1060" s="55"/>
      <c r="J1060" s="55"/>
      <c r="K1060" s="55"/>
      <c r="L1060" s="55"/>
      <c r="M1060" s="55"/>
      <c r="N1060" s="55"/>
      <c r="O1060" s="55"/>
      <c r="P1060" s="230"/>
      <c r="Q1060" s="68"/>
    </row>
    <row r="1061" spans="1:17" x14ac:dyDescent="0.25">
      <c r="C1061" s="95"/>
      <c r="H1061" s="55"/>
      <c r="I1061" s="55"/>
      <c r="J1061" s="55"/>
      <c r="K1061" s="55"/>
      <c r="L1061" s="55"/>
      <c r="M1061" s="55"/>
      <c r="N1061" s="55"/>
      <c r="O1061" s="55"/>
      <c r="P1061" s="230"/>
      <c r="Q1061" s="68"/>
    </row>
    <row r="1062" spans="1:17" x14ac:dyDescent="0.25">
      <c r="C1062" s="95"/>
      <c r="H1062" s="55"/>
      <c r="I1062" s="55"/>
      <c r="J1062" s="55"/>
      <c r="K1062" s="55"/>
      <c r="L1062" s="55"/>
      <c r="M1062" s="55"/>
      <c r="N1062" s="55"/>
      <c r="O1062" s="55"/>
      <c r="P1062" s="230"/>
      <c r="Q1062" s="68"/>
    </row>
    <row r="1063" spans="1:17" x14ac:dyDescent="0.25">
      <c r="H1063" s="55"/>
      <c r="I1063" s="55"/>
      <c r="J1063" s="55"/>
      <c r="K1063" s="55"/>
      <c r="L1063" s="55"/>
      <c r="M1063" s="55"/>
      <c r="N1063" s="55"/>
      <c r="O1063" s="55"/>
      <c r="P1063" s="230"/>
      <c r="Q1063" s="68"/>
    </row>
    <row r="1064" spans="1:17" x14ac:dyDescent="0.25">
      <c r="H1064" s="55"/>
      <c r="I1064" s="55"/>
      <c r="J1064" s="55"/>
      <c r="K1064" s="55"/>
      <c r="L1064" s="55"/>
      <c r="M1064" s="55"/>
      <c r="N1064" s="55"/>
      <c r="O1064" s="55"/>
      <c r="P1064" s="230"/>
      <c r="Q1064" s="68"/>
    </row>
    <row r="1065" spans="1:17" x14ac:dyDescent="0.25">
      <c r="H1065" s="55"/>
      <c r="I1065" s="55"/>
      <c r="J1065" s="55"/>
      <c r="K1065" s="55"/>
      <c r="L1065" s="55"/>
      <c r="M1065" s="55"/>
      <c r="N1065" s="55"/>
      <c r="O1065" s="55"/>
      <c r="P1065" s="230"/>
      <c r="Q1065" s="68"/>
    </row>
    <row r="1066" spans="1:17" x14ac:dyDescent="0.25">
      <c r="H1066" s="55"/>
      <c r="I1066" s="55"/>
      <c r="J1066" s="55"/>
      <c r="K1066" s="55"/>
      <c r="L1066" s="55"/>
      <c r="M1066" s="55"/>
      <c r="N1066" s="55"/>
      <c r="O1066" s="55"/>
      <c r="P1066" s="230"/>
      <c r="Q1066" s="68"/>
    </row>
    <row r="1067" spans="1:17" x14ac:dyDescent="0.25">
      <c r="H1067" s="55"/>
      <c r="I1067" s="55"/>
      <c r="J1067" s="55"/>
      <c r="K1067" s="55"/>
      <c r="L1067" s="55"/>
      <c r="M1067" s="55"/>
      <c r="N1067" s="55"/>
      <c r="O1067" s="55"/>
      <c r="P1067" s="230"/>
      <c r="Q1067" s="68"/>
    </row>
    <row r="1068" spans="1:17" x14ac:dyDescent="0.25">
      <c r="H1068" s="55"/>
      <c r="I1068" s="55"/>
      <c r="J1068" s="55"/>
      <c r="K1068" s="55"/>
      <c r="L1068" s="55"/>
      <c r="M1068" s="55"/>
      <c r="N1068" s="55"/>
      <c r="O1068" s="55"/>
      <c r="P1068" s="230"/>
      <c r="Q1068" s="68"/>
    </row>
    <row r="1069" spans="1:17" x14ac:dyDescent="0.25">
      <c r="A1069" s="75"/>
      <c r="D1069" s="92"/>
      <c r="E1069" s="92"/>
      <c r="F1069" s="92"/>
      <c r="G1069" s="92"/>
      <c r="H1069" s="55"/>
      <c r="I1069" s="55"/>
      <c r="J1069" s="55"/>
      <c r="K1069" s="55"/>
      <c r="L1069" s="55"/>
      <c r="M1069" s="55"/>
      <c r="N1069" s="55"/>
      <c r="O1069" s="55"/>
      <c r="P1069" s="230"/>
      <c r="Q1069" s="68"/>
    </row>
    <row r="1070" spans="1:17" x14ac:dyDescent="0.25">
      <c r="A1070" s="75"/>
      <c r="D1070" s="92"/>
      <c r="E1070" s="92"/>
      <c r="F1070" s="92"/>
      <c r="G1070" s="92"/>
      <c r="H1070" s="55"/>
      <c r="I1070" s="55"/>
      <c r="J1070" s="55"/>
      <c r="K1070" s="55"/>
      <c r="L1070" s="55"/>
      <c r="M1070" s="55"/>
      <c r="N1070" s="55"/>
      <c r="O1070" s="55"/>
      <c r="P1070" s="230"/>
      <c r="Q1070" s="68"/>
    </row>
    <row r="1071" spans="1:17" x14ac:dyDescent="0.25">
      <c r="A1071" s="75"/>
      <c r="D1071" s="92"/>
      <c r="E1071" s="92"/>
      <c r="F1071" s="92"/>
      <c r="G1071" s="92"/>
      <c r="H1071" s="55"/>
      <c r="I1071" s="55"/>
      <c r="J1071" s="55"/>
      <c r="K1071" s="55"/>
      <c r="L1071" s="55"/>
      <c r="M1071" s="55"/>
      <c r="N1071" s="55"/>
      <c r="O1071" s="55"/>
      <c r="P1071" s="230"/>
      <c r="Q1071" s="68"/>
    </row>
    <row r="1072" spans="1:17" x14ac:dyDescent="0.25">
      <c r="A1072" s="75"/>
      <c r="D1072" s="92"/>
      <c r="E1072" s="92"/>
      <c r="F1072" s="92"/>
      <c r="G1072" s="92"/>
      <c r="H1072" s="55"/>
      <c r="I1072" s="55"/>
      <c r="J1072" s="55"/>
      <c r="K1072" s="55"/>
      <c r="L1072" s="55"/>
      <c r="M1072" s="55"/>
      <c r="N1072" s="55"/>
      <c r="O1072" s="55"/>
      <c r="P1072" s="230"/>
      <c r="Q1072" s="68"/>
    </row>
    <row r="1073" spans="1:17" x14ac:dyDescent="0.25">
      <c r="H1073" s="55"/>
      <c r="I1073" s="55"/>
      <c r="J1073" s="55"/>
      <c r="K1073" s="55"/>
      <c r="L1073" s="55"/>
      <c r="M1073" s="55"/>
      <c r="N1073" s="55"/>
      <c r="O1073" s="55"/>
      <c r="P1073" s="230"/>
      <c r="Q1073" s="68"/>
    </row>
    <row r="1074" spans="1:17" x14ac:dyDescent="0.25">
      <c r="A1074" s="75"/>
      <c r="H1074" s="55"/>
      <c r="I1074" s="55"/>
      <c r="J1074" s="55"/>
      <c r="K1074" s="55"/>
      <c r="L1074" s="55"/>
      <c r="M1074" s="55"/>
      <c r="N1074" s="55"/>
      <c r="O1074" s="55"/>
      <c r="P1074" s="230"/>
      <c r="Q1074" s="68"/>
    </row>
    <row r="1075" spans="1:17" x14ac:dyDescent="0.25">
      <c r="H1075" s="55"/>
      <c r="I1075" s="55"/>
      <c r="J1075" s="55"/>
      <c r="K1075" s="55"/>
      <c r="L1075" s="55"/>
      <c r="M1075" s="55"/>
      <c r="N1075" s="55"/>
      <c r="O1075" s="55"/>
      <c r="P1075" s="230"/>
      <c r="Q1075" s="68"/>
    </row>
    <row r="1076" spans="1:17" x14ac:dyDescent="0.25">
      <c r="H1076" s="55"/>
      <c r="I1076" s="55"/>
      <c r="J1076" s="55"/>
      <c r="K1076" s="55"/>
      <c r="L1076" s="55"/>
      <c r="M1076" s="55"/>
      <c r="N1076" s="55"/>
      <c r="O1076" s="55"/>
      <c r="P1076" s="230"/>
      <c r="Q1076" s="68"/>
    </row>
    <row r="1077" spans="1:17" x14ac:dyDescent="0.25">
      <c r="H1077" s="55"/>
      <c r="I1077" s="55"/>
      <c r="J1077" s="55"/>
      <c r="K1077" s="55"/>
      <c r="L1077" s="55"/>
      <c r="M1077" s="55"/>
      <c r="N1077" s="55"/>
      <c r="O1077" s="55"/>
      <c r="P1077" s="230"/>
      <c r="Q1077" s="68"/>
    </row>
    <row r="1078" spans="1:17" x14ac:dyDescent="0.25">
      <c r="H1078" s="55"/>
      <c r="I1078" s="55"/>
      <c r="J1078" s="55"/>
      <c r="K1078" s="55"/>
      <c r="L1078" s="55"/>
      <c r="M1078" s="55"/>
      <c r="N1078" s="55"/>
      <c r="O1078" s="55"/>
      <c r="P1078" s="230"/>
      <c r="Q1078" s="68"/>
    </row>
    <row r="1079" spans="1:17" x14ac:dyDescent="0.25">
      <c r="A1079" s="75"/>
      <c r="D1079" s="92"/>
      <c r="E1079" s="92"/>
      <c r="F1079" s="92"/>
      <c r="G1079" s="92"/>
      <c r="H1079" s="55"/>
      <c r="I1079" s="55"/>
      <c r="J1079" s="55"/>
      <c r="K1079" s="55"/>
      <c r="L1079" s="55"/>
      <c r="M1079" s="55"/>
      <c r="N1079" s="55"/>
      <c r="O1079" s="55"/>
      <c r="P1079" s="230"/>
      <c r="Q1079" s="68"/>
    </row>
    <row r="1080" spans="1:17" x14ac:dyDescent="0.25">
      <c r="H1080" s="55"/>
      <c r="I1080" s="55"/>
      <c r="J1080" s="55"/>
      <c r="K1080" s="55"/>
      <c r="L1080" s="55"/>
      <c r="M1080" s="55"/>
      <c r="N1080" s="55"/>
      <c r="O1080" s="55"/>
      <c r="P1080" s="230"/>
      <c r="Q1080" s="68"/>
    </row>
    <row r="1081" spans="1:17" x14ac:dyDescent="0.25">
      <c r="A1081" s="75"/>
      <c r="H1081" s="55"/>
      <c r="I1081" s="55"/>
      <c r="J1081" s="55"/>
      <c r="K1081" s="55"/>
      <c r="L1081" s="55"/>
      <c r="M1081" s="55"/>
      <c r="N1081" s="55"/>
      <c r="O1081" s="55"/>
      <c r="P1081" s="230"/>
      <c r="Q1081" s="68"/>
    </row>
    <row r="1082" spans="1:17" x14ac:dyDescent="0.25">
      <c r="H1082" s="55"/>
      <c r="I1082" s="55"/>
      <c r="J1082" s="55"/>
      <c r="K1082" s="55"/>
      <c r="L1082" s="55"/>
      <c r="M1082" s="55"/>
      <c r="N1082" s="55"/>
      <c r="O1082" s="55"/>
      <c r="P1082" s="230"/>
      <c r="Q1082" s="68"/>
    </row>
    <row r="1083" spans="1:17" x14ac:dyDescent="0.25">
      <c r="A1083" s="75"/>
      <c r="B1083" s="97"/>
      <c r="C1083" s="95"/>
      <c r="D1083" s="92"/>
      <c r="E1083" s="92"/>
      <c r="F1083" s="92"/>
      <c r="G1083" s="92"/>
      <c r="H1083" s="55"/>
      <c r="I1083" s="55"/>
      <c r="J1083" s="55"/>
      <c r="K1083" s="55"/>
      <c r="L1083" s="55"/>
      <c r="M1083" s="55"/>
      <c r="N1083" s="55"/>
      <c r="O1083" s="55"/>
      <c r="P1083" s="230"/>
      <c r="Q1083" s="68"/>
    </row>
    <row r="1084" spans="1:17" x14ac:dyDescent="0.25">
      <c r="H1084" s="55"/>
      <c r="I1084" s="55"/>
      <c r="J1084" s="55"/>
      <c r="K1084" s="55"/>
      <c r="L1084" s="55"/>
      <c r="M1084" s="55"/>
      <c r="N1084" s="55"/>
      <c r="O1084" s="55"/>
      <c r="P1084" s="230"/>
      <c r="Q1084" s="68"/>
    </row>
    <row r="1085" spans="1:17" x14ac:dyDescent="0.25">
      <c r="A1085" s="75"/>
      <c r="D1085" s="92"/>
      <c r="E1085" s="92"/>
      <c r="F1085" s="92"/>
      <c r="G1085" s="92"/>
      <c r="H1085" s="55"/>
      <c r="I1085" s="55"/>
      <c r="J1085" s="55"/>
      <c r="K1085" s="55"/>
      <c r="L1085" s="55"/>
      <c r="M1085" s="55"/>
      <c r="N1085" s="55"/>
      <c r="O1085" s="55"/>
      <c r="P1085" s="230"/>
      <c r="Q1085" s="68"/>
    </row>
    <row r="1086" spans="1:17" x14ac:dyDescent="0.25">
      <c r="A1086" s="75"/>
      <c r="D1086" s="92"/>
      <c r="E1086" s="92"/>
      <c r="F1086" s="92"/>
      <c r="G1086" s="92"/>
      <c r="H1086" s="55"/>
      <c r="I1086" s="55"/>
      <c r="J1086" s="55"/>
      <c r="K1086" s="55"/>
      <c r="L1086" s="55"/>
      <c r="M1086" s="55"/>
      <c r="N1086" s="55"/>
      <c r="O1086" s="55"/>
      <c r="P1086" s="230"/>
      <c r="Q1086" s="68"/>
    </row>
    <row r="1087" spans="1:17" x14ac:dyDescent="0.25">
      <c r="H1087" s="55"/>
      <c r="I1087" s="55"/>
      <c r="J1087" s="55"/>
      <c r="K1087" s="55"/>
      <c r="L1087" s="55"/>
      <c r="M1087" s="55"/>
      <c r="N1087" s="55"/>
      <c r="O1087" s="55"/>
      <c r="P1087" s="230"/>
      <c r="Q1087" s="68"/>
    </row>
    <row r="1088" spans="1:17" x14ac:dyDescent="0.25">
      <c r="H1088" s="55"/>
      <c r="I1088" s="55"/>
      <c r="J1088" s="55"/>
      <c r="K1088" s="55"/>
      <c r="L1088" s="55"/>
      <c r="M1088" s="55"/>
      <c r="N1088" s="55"/>
      <c r="O1088" s="55"/>
      <c r="P1088" s="230"/>
      <c r="Q1088" s="68"/>
    </row>
    <row r="1089" spans="1:17" x14ac:dyDescent="0.25">
      <c r="H1089" s="55"/>
      <c r="I1089" s="55"/>
      <c r="J1089" s="55"/>
      <c r="K1089" s="55"/>
      <c r="L1089" s="55"/>
      <c r="M1089" s="55"/>
      <c r="N1089" s="55"/>
      <c r="O1089" s="55"/>
      <c r="P1089" s="230"/>
      <c r="Q1089" s="68"/>
    </row>
    <row r="1090" spans="1:17" x14ac:dyDescent="0.25">
      <c r="H1090" s="55"/>
      <c r="I1090" s="55"/>
      <c r="J1090" s="55"/>
      <c r="K1090" s="55"/>
      <c r="L1090" s="55"/>
      <c r="M1090" s="55"/>
      <c r="N1090" s="55"/>
      <c r="O1090" s="55"/>
      <c r="P1090" s="230"/>
      <c r="Q1090" s="68"/>
    </row>
    <row r="1091" spans="1:17" x14ac:dyDescent="0.25">
      <c r="H1091" s="55"/>
      <c r="I1091" s="55"/>
      <c r="J1091" s="55"/>
      <c r="K1091" s="55"/>
      <c r="L1091" s="55"/>
      <c r="M1091" s="55"/>
      <c r="N1091" s="55"/>
      <c r="O1091" s="55"/>
      <c r="P1091" s="230"/>
      <c r="Q1091" s="68"/>
    </row>
    <row r="1095" spans="1:17" x14ac:dyDescent="0.25">
      <c r="C1095" s="95"/>
      <c r="Q1095" s="68"/>
    </row>
    <row r="1096" spans="1:17" x14ac:dyDescent="0.25">
      <c r="A1096" s="75"/>
      <c r="Q1096" s="68"/>
    </row>
    <row r="1103" spans="1:17" x14ac:dyDescent="0.25">
      <c r="A1103" s="75"/>
      <c r="B1103" s="97"/>
      <c r="C1103" s="95"/>
      <c r="D1103" s="92"/>
      <c r="E1103" s="92"/>
      <c r="F1103" s="92"/>
      <c r="G1103" s="92"/>
      <c r="Q1103" s="68"/>
    </row>
    <row r="1104" spans="1:17" x14ac:dyDescent="0.25">
      <c r="A1104" s="75"/>
      <c r="B1104" s="97"/>
      <c r="C1104" s="95"/>
      <c r="D1104" s="92"/>
      <c r="E1104" s="92"/>
      <c r="F1104" s="92"/>
      <c r="G1104" s="92"/>
      <c r="H1104" s="92"/>
      <c r="I1104" s="92"/>
      <c r="J1104" s="92"/>
      <c r="K1104" s="92"/>
      <c r="L1104" s="92"/>
      <c r="M1104" s="92"/>
      <c r="N1104" s="92"/>
      <c r="O1104" s="92"/>
      <c r="P1104" s="231"/>
      <c r="Q1104" s="68"/>
    </row>
    <row r="1105" spans="1:17" x14ac:dyDescent="0.25">
      <c r="A1105" s="75"/>
      <c r="B1105" s="97"/>
      <c r="C1105" s="95"/>
      <c r="D1105" s="92"/>
      <c r="E1105" s="92"/>
      <c r="F1105" s="92"/>
      <c r="G1105" s="92"/>
      <c r="H1105" s="92"/>
      <c r="I1105" s="92"/>
      <c r="J1105" s="92"/>
      <c r="K1105" s="92"/>
      <c r="L1105" s="92"/>
      <c r="M1105" s="92"/>
      <c r="N1105" s="92"/>
      <c r="O1105" s="92"/>
      <c r="P1105" s="231"/>
      <c r="Q1105" s="68"/>
    </row>
    <row r="1106" spans="1:17" x14ac:dyDescent="0.25">
      <c r="A1106" s="75"/>
      <c r="B1106" s="97"/>
      <c r="C1106" s="95"/>
      <c r="D1106" s="92"/>
      <c r="E1106" s="92"/>
      <c r="F1106" s="92"/>
      <c r="G1106" s="92"/>
      <c r="H1106" s="92"/>
      <c r="I1106" s="92"/>
      <c r="J1106" s="92"/>
      <c r="K1106" s="92"/>
      <c r="L1106" s="92"/>
      <c r="M1106" s="92"/>
      <c r="N1106" s="92"/>
      <c r="O1106" s="92"/>
      <c r="P1106" s="231"/>
      <c r="Q1106" s="68"/>
    </row>
    <row r="1108" spans="1:17" x14ac:dyDescent="0.25">
      <c r="A1108" s="75"/>
      <c r="H1108" s="55"/>
      <c r="I1108" s="55"/>
      <c r="J1108" s="55"/>
      <c r="K1108" s="55"/>
      <c r="L1108" s="55"/>
      <c r="M1108" s="55"/>
      <c r="N1108" s="55"/>
      <c r="O1108" s="55"/>
      <c r="P1108" s="230"/>
      <c r="Q1108" s="68"/>
    </row>
    <row r="1109" spans="1:17" x14ac:dyDescent="0.25">
      <c r="H1109" s="55"/>
      <c r="I1109" s="55"/>
      <c r="J1109" s="55"/>
      <c r="K1109" s="55"/>
      <c r="L1109" s="55"/>
      <c r="M1109" s="55"/>
      <c r="N1109" s="55"/>
      <c r="O1109" s="55"/>
      <c r="P1109" s="230"/>
      <c r="Q1109" s="68"/>
    </row>
    <row r="1110" spans="1:17" x14ac:dyDescent="0.25">
      <c r="H1110" s="55"/>
      <c r="I1110" s="55"/>
      <c r="J1110" s="55"/>
      <c r="K1110" s="55"/>
      <c r="L1110" s="55"/>
      <c r="M1110" s="55"/>
      <c r="N1110" s="55"/>
      <c r="O1110" s="55"/>
      <c r="P1110" s="230"/>
      <c r="Q1110" s="68"/>
    </row>
    <row r="1111" spans="1:17" x14ac:dyDescent="0.25">
      <c r="H1111" s="55"/>
      <c r="I1111" s="55"/>
      <c r="J1111" s="55"/>
      <c r="K1111" s="55"/>
      <c r="L1111" s="55"/>
      <c r="M1111" s="55"/>
      <c r="N1111" s="55"/>
      <c r="O1111" s="55"/>
      <c r="P1111" s="230"/>
      <c r="Q1111" s="68"/>
    </row>
    <row r="1112" spans="1:17" x14ac:dyDescent="0.25">
      <c r="H1112" s="55"/>
      <c r="I1112" s="55"/>
      <c r="J1112" s="55"/>
      <c r="K1112" s="55"/>
      <c r="L1112" s="55"/>
      <c r="M1112" s="55"/>
      <c r="N1112" s="55"/>
      <c r="O1112" s="55"/>
      <c r="P1112" s="230"/>
      <c r="Q1112" s="68"/>
    </row>
    <row r="1113" spans="1:17" x14ac:dyDescent="0.25">
      <c r="H1113" s="55"/>
      <c r="I1113" s="55"/>
      <c r="J1113" s="55"/>
      <c r="K1113" s="55"/>
      <c r="L1113" s="55"/>
      <c r="M1113" s="55"/>
      <c r="N1113" s="55"/>
      <c r="O1113" s="55"/>
      <c r="P1113" s="230"/>
      <c r="Q1113" s="68"/>
    </row>
    <row r="1114" spans="1:17" x14ac:dyDescent="0.25">
      <c r="H1114" s="55"/>
      <c r="I1114" s="55"/>
      <c r="J1114" s="55"/>
      <c r="K1114" s="55"/>
      <c r="L1114" s="55"/>
      <c r="M1114" s="55"/>
      <c r="N1114" s="55"/>
      <c r="O1114" s="55"/>
      <c r="P1114" s="230"/>
      <c r="Q1114" s="68"/>
    </row>
    <row r="1115" spans="1:17" x14ac:dyDescent="0.25">
      <c r="H1115" s="55"/>
      <c r="I1115" s="55"/>
      <c r="J1115" s="55"/>
      <c r="K1115" s="55"/>
      <c r="L1115" s="55"/>
      <c r="M1115" s="55"/>
      <c r="N1115" s="55"/>
      <c r="O1115" s="55"/>
      <c r="P1115" s="230"/>
      <c r="Q1115" s="68"/>
    </row>
    <row r="1116" spans="1:17" x14ac:dyDescent="0.25">
      <c r="H1116" s="55"/>
      <c r="I1116" s="55"/>
      <c r="J1116" s="55"/>
      <c r="K1116" s="55"/>
      <c r="L1116" s="55"/>
      <c r="M1116" s="55"/>
      <c r="N1116" s="55"/>
      <c r="O1116" s="55"/>
      <c r="P1116" s="230"/>
      <c r="Q1116" s="68"/>
    </row>
    <row r="1117" spans="1:17" x14ac:dyDescent="0.25">
      <c r="A1117" s="75"/>
      <c r="D1117" s="92"/>
      <c r="E1117" s="92"/>
      <c r="F1117" s="92"/>
      <c r="G1117" s="92"/>
      <c r="H1117" s="55"/>
      <c r="I1117" s="55"/>
      <c r="J1117" s="55"/>
      <c r="K1117" s="55"/>
      <c r="L1117" s="55"/>
      <c r="M1117" s="55"/>
      <c r="N1117" s="55"/>
      <c r="O1117" s="55"/>
      <c r="P1117" s="230"/>
      <c r="Q1117" s="68"/>
    </row>
    <row r="1118" spans="1:17" x14ac:dyDescent="0.25">
      <c r="A1118" s="75"/>
      <c r="D1118" s="92"/>
      <c r="E1118" s="92"/>
      <c r="F1118" s="92"/>
      <c r="G1118" s="92"/>
      <c r="H1118" s="55"/>
      <c r="I1118" s="55"/>
      <c r="J1118" s="55"/>
      <c r="K1118" s="55"/>
      <c r="L1118" s="55"/>
      <c r="M1118" s="55"/>
      <c r="N1118" s="55"/>
      <c r="O1118" s="55"/>
      <c r="P1118" s="230"/>
      <c r="Q1118" s="68"/>
    </row>
    <row r="1119" spans="1:17" x14ac:dyDescent="0.25">
      <c r="A1119" s="75"/>
      <c r="D1119" s="92"/>
      <c r="E1119" s="92"/>
      <c r="F1119" s="92"/>
      <c r="G1119" s="92"/>
      <c r="H1119" s="55"/>
      <c r="I1119" s="55"/>
      <c r="J1119" s="55"/>
      <c r="K1119" s="55"/>
      <c r="L1119" s="55"/>
      <c r="M1119" s="55"/>
      <c r="N1119" s="55"/>
      <c r="O1119" s="55"/>
      <c r="P1119" s="230"/>
      <c r="Q1119" s="68"/>
    </row>
    <row r="1120" spans="1:17" x14ac:dyDescent="0.25">
      <c r="A1120" s="75"/>
      <c r="D1120" s="92"/>
      <c r="E1120" s="92"/>
      <c r="F1120" s="92"/>
      <c r="G1120" s="92"/>
      <c r="H1120" s="55"/>
      <c r="I1120" s="55"/>
      <c r="J1120" s="55"/>
      <c r="K1120" s="55"/>
      <c r="L1120" s="55"/>
      <c r="M1120" s="55"/>
      <c r="N1120" s="55"/>
      <c r="O1120" s="55"/>
      <c r="P1120" s="230"/>
      <c r="Q1120" s="68"/>
    </row>
    <row r="1121" spans="1:17" x14ac:dyDescent="0.25">
      <c r="H1121" s="55"/>
      <c r="I1121" s="55"/>
      <c r="J1121" s="55"/>
      <c r="K1121" s="55"/>
      <c r="L1121" s="55"/>
      <c r="M1121" s="55"/>
      <c r="N1121" s="55"/>
      <c r="O1121" s="55"/>
      <c r="P1121" s="230"/>
      <c r="Q1121" s="68"/>
    </row>
    <row r="1122" spans="1:17" x14ac:dyDescent="0.25">
      <c r="A1122" s="75"/>
      <c r="H1122" s="55"/>
      <c r="I1122" s="55"/>
      <c r="J1122" s="55"/>
      <c r="K1122" s="55"/>
      <c r="L1122" s="55"/>
      <c r="M1122" s="55"/>
      <c r="N1122" s="55"/>
      <c r="O1122" s="55"/>
      <c r="P1122" s="230"/>
      <c r="Q1122" s="68"/>
    </row>
    <row r="1123" spans="1:17" x14ac:dyDescent="0.25">
      <c r="H1123" s="55"/>
      <c r="I1123" s="55"/>
      <c r="J1123" s="55"/>
      <c r="K1123" s="55"/>
      <c r="L1123" s="55"/>
      <c r="M1123" s="55"/>
      <c r="N1123" s="55"/>
      <c r="O1123" s="55"/>
      <c r="P1123" s="230"/>
      <c r="Q1123" s="68"/>
    </row>
    <row r="1124" spans="1:17" x14ac:dyDescent="0.25">
      <c r="H1124" s="55"/>
      <c r="I1124" s="55"/>
      <c r="J1124" s="55"/>
      <c r="K1124" s="55"/>
      <c r="L1124" s="55"/>
      <c r="M1124" s="55"/>
      <c r="N1124" s="55"/>
      <c r="O1124" s="55"/>
      <c r="P1124" s="230"/>
      <c r="Q1124" s="68"/>
    </row>
    <row r="1125" spans="1:17" x14ac:dyDescent="0.25">
      <c r="H1125" s="55"/>
      <c r="I1125" s="55"/>
      <c r="J1125" s="55"/>
      <c r="K1125" s="55"/>
      <c r="L1125" s="55"/>
      <c r="M1125" s="55"/>
      <c r="N1125" s="55"/>
      <c r="O1125" s="55"/>
      <c r="P1125" s="230"/>
      <c r="Q1125" s="68"/>
    </row>
    <row r="1126" spans="1:17" x14ac:dyDescent="0.25">
      <c r="A1126" s="75"/>
      <c r="D1126" s="92"/>
      <c r="E1126" s="92"/>
      <c r="F1126" s="92"/>
      <c r="G1126" s="92"/>
      <c r="H1126" s="55"/>
      <c r="I1126" s="55"/>
      <c r="J1126" s="55"/>
      <c r="K1126" s="55"/>
      <c r="L1126" s="55"/>
      <c r="M1126" s="55"/>
      <c r="N1126" s="55"/>
      <c r="O1126" s="55"/>
      <c r="P1126" s="230"/>
      <c r="Q1126" s="68"/>
    </row>
    <row r="1127" spans="1:17" x14ac:dyDescent="0.25">
      <c r="H1127" s="55"/>
      <c r="I1127" s="55"/>
      <c r="J1127" s="55"/>
      <c r="K1127" s="55"/>
      <c r="L1127" s="55"/>
      <c r="M1127" s="55"/>
      <c r="N1127" s="55"/>
      <c r="O1127" s="55"/>
      <c r="P1127" s="230"/>
      <c r="Q1127" s="68"/>
    </row>
    <row r="1128" spans="1:17" x14ac:dyDescent="0.25">
      <c r="H1128" s="55"/>
      <c r="I1128" s="55"/>
      <c r="J1128" s="55"/>
      <c r="K1128" s="55"/>
      <c r="L1128" s="55"/>
      <c r="M1128" s="55"/>
      <c r="N1128" s="55"/>
      <c r="O1128" s="55"/>
      <c r="P1128" s="230"/>
      <c r="Q1128" s="68"/>
    </row>
    <row r="1129" spans="1:17" x14ac:dyDescent="0.25">
      <c r="H1129" s="55"/>
      <c r="I1129" s="55"/>
      <c r="J1129" s="55"/>
      <c r="K1129" s="55"/>
      <c r="L1129" s="55"/>
      <c r="M1129" s="55"/>
      <c r="N1129" s="55"/>
      <c r="O1129" s="55"/>
      <c r="P1129" s="230"/>
      <c r="Q1129" s="68"/>
    </row>
    <row r="1130" spans="1:17" x14ac:dyDescent="0.25">
      <c r="A1130" s="75"/>
      <c r="B1130" s="97"/>
      <c r="C1130" s="95"/>
      <c r="D1130" s="92"/>
      <c r="E1130" s="92"/>
      <c r="F1130" s="92"/>
      <c r="G1130" s="92"/>
      <c r="H1130" s="55"/>
      <c r="I1130" s="55"/>
      <c r="J1130" s="55"/>
      <c r="K1130" s="55"/>
      <c r="L1130" s="55"/>
      <c r="M1130" s="55"/>
      <c r="N1130" s="55"/>
      <c r="O1130" s="55"/>
      <c r="P1130" s="230"/>
      <c r="Q1130" s="68"/>
    </row>
    <row r="1131" spans="1:17" x14ac:dyDescent="0.25">
      <c r="H1131" s="55"/>
      <c r="I1131" s="55"/>
      <c r="J1131" s="55"/>
      <c r="K1131" s="55"/>
      <c r="L1131" s="55"/>
      <c r="M1131" s="55"/>
      <c r="N1131" s="55"/>
      <c r="O1131" s="55"/>
      <c r="P1131" s="230"/>
      <c r="Q1131" s="68"/>
    </row>
    <row r="1132" spans="1:17" x14ac:dyDescent="0.25">
      <c r="H1132" s="55"/>
      <c r="I1132" s="55"/>
      <c r="J1132" s="55"/>
      <c r="K1132" s="55"/>
      <c r="L1132" s="55"/>
      <c r="M1132" s="55"/>
      <c r="N1132" s="55"/>
      <c r="O1132" s="55"/>
      <c r="P1132" s="230"/>
      <c r="Q1132" s="68"/>
    </row>
    <row r="1133" spans="1:17" x14ac:dyDescent="0.25">
      <c r="A1133" s="75"/>
      <c r="D1133" s="92"/>
      <c r="E1133" s="92"/>
      <c r="F1133" s="92"/>
      <c r="G1133" s="92"/>
      <c r="H1133" s="55"/>
      <c r="I1133" s="55"/>
      <c r="J1133" s="55"/>
      <c r="K1133" s="55"/>
      <c r="L1133" s="55"/>
      <c r="M1133" s="55"/>
      <c r="N1133" s="55"/>
      <c r="O1133" s="55"/>
      <c r="P1133" s="230"/>
      <c r="Q1133" s="68"/>
    </row>
    <row r="1134" spans="1:17" x14ac:dyDescent="0.25">
      <c r="H1134" s="55"/>
      <c r="I1134" s="55"/>
      <c r="J1134" s="55"/>
      <c r="K1134" s="55"/>
      <c r="L1134" s="55"/>
      <c r="M1134" s="55"/>
      <c r="N1134" s="55"/>
      <c r="O1134" s="55"/>
      <c r="P1134" s="230"/>
      <c r="Q1134" s="68"/>
    </row>
    <row r="1135" spans="1:17" x14ac:dyDescent="0.25">
      <c r="A1135" s="75"/>
      <c r="B1135" s="97"/>
      <c r="H1135" s="55"/>
      <c r="I1135" s="55"/>
      <c r="J1135" s="55"/>
      <c r="K1135" s="55"/>
      <c r="L1135" s="55"/>
      <c r="M1135" s="55"/>
      <c r="N1135" s="55"/>
      <c r="O1135" s="55"/>
      <c r="P1135" s="230"/>
      <c r="Q1135" s="68"/>
    </row>
    <row r="1136" spans="1:17" x14ac:dyDescent="0.25">
      <c r="H1136" s="55"/>
      <c r="I1136" s="55"/>
      <c r="J1136" s="55"/>
      <c r="K1136" s="55"/>
      <c r="L1136" s="55"/>
      <c r="M1136" s="55"/>
      <c r="N1136" s="55"/>
      <c r="O1136" s="55"/>
      <c r="P1136" s="230"/>
      <c r="Q1136" s="68"/>
    </row>
    <row r="1137" spans="1:17" x14ac:dyDescent="0.25">
      <c r="H1137" s="55"/>
      <c r="I1137" s="55"/>
      <c r="J1137" s="55"/>
      <c r="K1137" s="55"/>
      <c r="L1137" s="55"/>
      <c r="M1137" s="55"/>
      <c r="N1137" s="55"/>
      <c r="O1137" s="55"/>
      <c r="P1137" s="230"/>
      <c r="Q1137" s="68"/>
    </row>
    <row r="1138" spans="1:17" x14ac:dyDescent="0.25">
      <c r="H1138" s="55"/>
      <c r="I1138" s="55"/>
      <c r="J1138" s="55"/>
      <c r="K1138" s="55"/>
      <c r="L1138" s="55"/>
      <c r="M1138" s="55"/>
      <c r="N1138" s="55"/>
      <c r="O1138" s="55"/>
      <c r="P1138" s="230"/>
      <c r="Q1138" s="68"/>
    </row>
    <row r="1139" spans="1:17" x14ac:dyDescent="0.25">
      <c r="A1139" s="75"/>
      <c r="B1139" s="97"/>
      <c r="C1139" s="95"/>
      <c r="D1139" s="92"/>
      <c r="E1139" s="92"/>
      <c r="F1139" s="92"/>
      <c r="G1139" s="92"/>
      <c r="H1139" s="55"/>
      <c r="I1139" s="55"/>
      <c r="J1139" s="55"/>
      <c r="K1139" s="55"/>
      <c r="L1139" s="55"/>
      <c r="M1139" s="55"/>
      <c r="N1139" s="55"/>
      <c r="O1139" s="55"/>
      <c r="P1139" s="230"/>
      <c r="Q1139" s="68"/>
    </row>
    <row r="1140" spans="1:17" x14ac:dyDescent="0.25">
      <c r="A1140" s="75"/>
      <c r="B1140" s="97"/>
      <c r="C1140" s="95"/>
      <c r="D1140" s="92"/>
      <c r="E1140" s="92"/>
      <c r="F1140" s="92"/>
      <c r="G1140" s="92"/>
      <c r="Q1140" s="68"/>
    </row>
    <row r="1141" spans="1:17" x14ac:dyDescent="0.25">
      <c r="A1141" s="75"/>
      <c r="B1141" s="97"/>
      <c r="C1141" s="95"/>
      <c r="D1141" s="92"/>
      <c r="E1141" s="92"/>
      <c r="F1141" s="92"/>
      <c r="G1141" s="92"/>
      <c r="Q1141" s="68"/>
    </row>
    <row r="1142" spans="1:17" x14ac:dyDescent="0.25">
      <c r="A1142" s="75"/>
      <c r="B1142" s="97"/>
      <c r="C1142" s="95"/>
      <c r="D1142" s="92"/>
      <c r="E1142" s="92"/>
      <c r="F1142" s="92"/>
      <c r="G1142" s="92"/>
      <c r="Q1142" s="68"/>
    </row>
    <row r="1144" spans="1:17" x14ac:dyDescent="0.25">
      <c r="C1144" s="95"/>
      <c r="Q1144" s="68"/>
    </row>
    <row r="1145" spans="1:17" x14ac:dyDescent="0.25">
      <c r="A1145" s="75"/>
      <c r="B1145" s="97"/>
      <c r="Q1145" s="68"/>
    </row>
    <row r="1153" spans="1:17" x14ac:dyDescent="0.25">
      <c r="A1153" s="75"/>
      <c r="B1153" s="97"/>
      <c r="C1153" s="95"/>
      <c r="D1153" s="92"/>
      <c r="E1153" s="92"/>
      <c r="F1153" s="92"/>
      <c r="G1153" s="92"/>
      <c r="H1153" s="92"/>
      <c r="I1153" s="92"/>
      <c r="J1153" s="92"/>
      <c r="K1153" s="92"/>
      <c r="L1153" s="92"/>
      <c r="M1153" s="92"/>
      <c r="N1153" s="92"/>
      <c r="O1153" s="92"/>
      <c r="P1153" s="231"/>
      <c r="Q1153" s="68"/>
    </row>
    <row r="1154" spans="1:17" x14ac:dyDescent="0.25">
      <c r="A1154" s="75"/>
      <c r="B1154" s="97"/>
      <c r="C1154" s="95"/>
      <c r="D1154" s="92"/>
      <c r="E1154" s="92"/>
      <c r="F1154" s="92"/>
      <c r="G1154" s="92"/>
      <c r="H1154" s="92"/>
      <c r="I1154" s="92"/>
      <c r="J1154" s="92"/>
      <c r="K1154" s="92"/>
      <c r="L1154" s="92"/>
      <c r="M1154" s="92"/>
      <c r="N1154" s="92"/>
      <c r="O1154" s="92"/>
      <c r="P1154" s="231"/>
      <c r="Q1154" s="68"/>
    </row>
    <row r="1155" spans="1:17" x14ac:dyDescent="0.25">
      <c r="A1155" s="75"/>
      <c r="B1155" s="97"/>
      <c r="C1155" s="95"/>
      <c r="D1155" s="92"/>
      <c r="E1155" s="92"/>
      <c r="F1155" s="92"/>
      <c r="G1155" s="92"/>
      <c r="H1155" s="92"/>
      <c r="I1155" s="92"/>
      <c r="J1155" s="92"/>
      <c r="K1155" s="92"/>
      <c r="L1155" s="92"/>
      <c r="M1155" s="92"/>
      <c r="N1155" s="92"/>
      <c r="O1155" s="92"/>
      <c r="P1155" s="231"/>
      <c r="Q1155" s="68"/>
    </row>
    <row r="1156" spans="1:17" x14ac:dyDescent="0.25">
      <c r="H1156" s="55"/>
      <c r="I1156" s="55"/>
      <c r="J1156" s="55"/>
      <c r="K1156" s="55"/>
      <c r="L1156" s="55"/>
      <c r="M1156" s="55"/>
      <c r="N1156" s="55"/>
      <c r="O1156" s="55"/>
      <c r="P1156" s="230"/>
      <c r="Q1156" s="68"/>
    </row>
    <row r="1157" spans="1:17" x14ac:dyDescent="0.25">
      <c r="A1157" s="75"/>
      <c r="H1157" s="55"/>
      <c r="I1157" s="55"/>
      <c r="J1157" s="55"/>
      <c r="K1157" s="55"/>
      <c r="L1157" s="55"/>
      <c r="M1157" s="55"/>
      <c r="N1157" s="55"/>
      <c r="O1157" s="55"/>
      <c r="P1157" s="230"/>
      <c r="Q1157" s="68"/>
    </row>
    <row r="1158" spans="1:17" x14ac:dyDescent="0.25">
      <c r="H1158" s="55"/>
      <c r="I1158" s="55"/>
      <c r="J1158" s="55"/>
      <c r="K1158" s="55"/>
      <c r="L1158" s="55"/>
      <c r="M1158" s="55"/>
      <c r="N1158" s="55"/>
      <c r="O1158" s="55"/>
      <c r="P1158" s="230"/>
      <c r="Q1158" s="68"/>
    </row>
    <row r="1159" spans="1:17" x14ac:dyDescent="0.25">
      <c r="H1159" s="55"/>
      <c r="I1159" s="55"/>
      <c r="J1159" s="55"/>
      <c r="K1159" s="55"/>
      <c r="L1159" s="55"/>
      <c r="M1159" s="55"/>
      <c r="N1159" s="55"/>
      <c r="O1159" s="55"/>
      <c r="P1159" s="230"/>
      <c r="Q1159" s="68"/>
    </row>
    <row r="1160" spans="1:17" x14ac:dyDescent="0.25">
      <c r="H1160" s="55"/>
      <c r="I1160" s="55"/>
      <c r="J1160" s="55"/>
      <c r="K1160" s="55"/>
      <c r="L1160" s="55"/>
      <c r="M1160" s="55"/>
      <c r="N1160" s="55"/>
      <c r="O1160" s="55"/>
      <c r="P1160" s="230"/>
      <c r="Q1160" s="68"/>
    </row>
    <row r="1161" spans="1:17" x14ac:dyDescent="0.25">
      <c r="H1161" s="55"/>
      <c r="I1161" s="55"/>
      <c r="J1161" s="55"/>
      <c r="K1161" s="55"/>
      <c r="L1161" s="55"/>
      <c r="M1161" s="55"/>
      <c r="N1161" s="55"/>
      <c r="O1161" s="55"/>
      <c r="P1161" s="230"/>
      <c r="Q1161" s="68"/>
    </row>
    <row r="1162" spans="1:17" x14ac:dyDescent="0.25">
      <c r="H1162" s="55"/>
      <c r="I1162" s="55"/>
      <c r="J1162" s="55"/>
      <c r="K1162" s="55"/>
      <c r="L1162" s="55"/>
      <c r="M1162" s="55"/>
      <c r="N1162" s="55"/>
      <c r="O1162" s="55"/>
      <c r="P1162" s="230"/>
      <c r="Q1162" s="68"/>
    </row>
    <row r="1163" spans="1:17" x14ac:dyDescent="0.25">
      <c r="H1163" s="55"/>
      <c r="I1163" s="55"/>
      <c r="J1163" s="55"/>
      <c r="K1163" s="55"/>
      <c r="L1163" s="55"/>
      <c r="M1163" s="55"/>
      <c r="N1163" s="55"/>
      <c r="O1163" s="55"/>
      <c r="P1163" s="230"/>
      <c r="Q1163" s="68"/>
    </row>
    <row r="1164" spans="1:17" x14ac:dyDescent="0.25">
      <c r="H1164" s="55"/>
      <c r="I1164" s="55"/>
      <c r="J1164" s="55"/>
      <c r="K1164" s="55"/>
      <c r="L1164" s="55"/>
      <c r="M1164" s="55"/>
      <c r="N1164" s="55"/>
      <c r="O1164" s="55"/>
      <c r="P1164" s="230"/>
      <c r="Q1164" s="68"/>
    </row>
    <row r="1165" spans="1:17" x14ac:dyDescent="0.25">
      <c r="H1165" s="55"/>
      <c r="I1165" s="55"/>
      <c r="J1165" s="55"/>
      <c r="K1165" s="55"/>
      <c r="L1165" s="55"/>
      <c r="M1165" s="55"/>
      <c r="N1165" s="55"/>
      <c r="O1165" s="55"/>
      <c r="P1165" s="230"/>
      <c r="Q1165" s="68"/>
    </row>
    <row r="1166" spans="1:17" x14ac:dyDescent="0.25">
      <c r="H1166" s="55"/>
      <c r="I1166" s="55"/>
      <c r="J1166" s="55"/>
      <c r="K1166" s="55"/>
      <c r="L1166" s="55"/>
      <c r="M1166" s="55"/>
      <c r="N1166" s="55"/>
      <c r="O1166" s="55"/>
      <c r="P1166" s="230"/>
      <c r="Q1166" s="68"/>
    </row>
    <row r="1167" spans="1:17" x14ac:dyDescent="0.25">
      <c r="A1167" s="75"/>
      <c r="D1167" s="92"/>
      <c r="E1167" s="92"/>
      <c r="F1167" s="92"/>
      <c r="G1167" s="92"/>
      <c r="H1167" s="55"/>
      <c r="I1167" s="55"/>
      <c r="J1167" s="55"/>
      <c r="K1167" s="55"/>
      <c r="L1167" s="55"/>
      <c r="M1167" s="55"/>
      <c r="N1167" s="55"/>
      <c r="O1167" s="55"/>
      <c r="P1167" s="230"/>
      <c r="Q1167" s="68"/>
    </row>
    <row r="1168" spans="1:17" x14ac:dyDescent="0.25">
      <c r="A1168" s="75"/>
      <c r="D1168" s="92"/>
      <c r="E1168" s="92"/>
      <c r="F1168" s="92"/>
      <c r="G1168" s="92"/>
      <c r="H1168" s="55"/>
      <c r="I1168" s="55"/>
      <c r="J1168" s="55"/>
      <c r="K1168" s="55"/>
      <c r="L1168" s="55"/>
      <c r="M1168" s="55"/>
      <c r="N1168" s="55"/>
      <c r="O1168" s="55"/>
      <c r="P1168" s="230"/>
      <c r="Q1168" s="68"/>
    </row>
    <row r="1169" spans="1:17" x14ac:dyDescent="0.25">
      <c r="A1169" s="75"/>
      <c r="D1169" s="92"/>
      <c r="E1169" s="92"/>
      <c r="F1169" s="92"/>
      <c r="G1169" s="92"/>
      <c r="H1169" s="55"/>
      <c r="I1169" s="55"/>
      <c r="J1169" s="55"/>
      <c r="K1169" s="55"/>
      <c r="L1169" s="55"/>
      <c r="M1169" s="55"/>
      <c r="N1169" s="55"/>
      <c r="O1169" s="55"/>
      <c r="P1169" s="230"/>
      <c r="Q1169" s="68"/>
    </row>
    <row r="1170" spans="1:17" x14ac:dyDescent="0.25">
      <c r="H1170" s="55"/>
      <c r="I1170" s="55"/>
      <c r="J1170" s="55"/>
      <c r="K1170" s="55"/>
      <c r="L1170" s="55"/>
      <c r="M1170" s="55"/>
      <c r="N1170" s="55"/>
      <c r="O1170" s="55"/>
      <c r="P1170" s="230"/>
      <c r="Q1170" s="68"/>
    </row>
    <row r="1171" spans="1:17" x14ac:dyDescent="0.25">
      <c r="A1171" s="75"/>
      <c r="H1171" s="55"/>
      <c r="I1171" s="55"/>
      <c r="J1171" s="55"/>
      <c r="K1171" s="55"/>
      <c r="L1171" s="55"/>
      <c r="M1171" s="55"/>
      <c r="N1171" s="55"/>
      <c r="O1171" s="55"/>
      <c r="P1171" s="230"/>
      <c r="Q1171" s="68"/>
    </row>
    <row r="1172" spans="1:17" x14ac:dyDescent="0.25">
      <c r="H1172" s="55"/>
      <c r="I1172" s="55"/>
      <c r="J1172" s="55"/>
      <c r="K1172" s="55"/>
      <c r="L1172" s="55"/>
      <c r="M1172" s="55"/>
      <c r="N1172" s="55"/>
      <c r="O1172" s="55"/>
      <c r="P1172" s="230"/>
      <c r="Q1172" s="68"/>
    </row>
    <row r="1173" spans="1:17" x14ac:dyDescent="0.25">
      <c r="H1173" s="55"/>
      <c r="I1173" s="55"/>
      <c r="J1173" s="55"/>
      <c r="K1173" s="55"/>
      <c r="L1173" s="55"/>
      <c r="M1173" s="55"/>
      <c r="N1173" s="55"/>
      <c r="O1173" s="55"/>
      <c r="P1173" s="230"/>
      <c r="Q1173" s="68"/>
    </row>
    <row r="1174" spans="1:17" x14ac:dyDescent="0.25">
      <c r="H1174" s="55"/>
      <c r="I1174" s="55"/>
      <c r="J1174" s="55"/>
      <c r="K1174" s="55"/>
      <c r="L1174" s="55"/>
      <c r="M1174" s="55"/>
      <c r="N1174" s="55"/>
      <c r="O1174" s="55"/>
      <c r="P1174" s="230"/>
      <c r="Q1174" s="68"/>
    </row>
    <row r="1175" spans="1:17" x14ac:dyDescent="0.25">
      <c r="A1175" s="75"/>
      <c r="D1175" s="92"/>
      <c r="E1175" s="92"/>
      <c r="F1175" s="92"/>
      <c r="G1175" s="92"/>
      <c r="H1175" s="55"/>
      <c r="I1175" s="55"/>
      <c r="J1175" s="55"/>
      <c r="K1175" s="55"/>
      <c r="L1175" s="55"/>
      <c r="M1175" s="55"/>
      <c r="N1175" s="55"/>
      <c r="O1175" s="55"/>
      <c r="P1175" s="230"/>
      <c r="Q1175" s="68"/>
    </row>
    <row r="1176" spans="1:17" x14ac:dyDescent="0.25">
      <c r="H1176" s="55"/>
      <c r="I1176" s="55"/>
      <c r="J1176" s="55"/>
      <c r="K1176" s="55"/>
      <c r="L1176" s="55"/>
      <c r="M1176" s="55"/>
      <c r="N1176" s="55"/>
      <c r="O1176" s="55"/>
      <c r="P1176" s="230"/>
      <c r="Q1176" s="68"/>
    </row>
    <row r="1177" spans="1:17" x14ac:dyDescent="0.25">
      <c r="H1177" s="55"/>
      <c r="I1177" s="55"/>
      <c r="J1177" s="55"/>
      <c r="K1177" s="55"/>
      <c r="L1177" s="55"/>
      <c r="M1177" s="55"/>
      <c r="N1177" s="55"/>
      <c r="O1177" s="55"/>
      <c r="P1177" s="230"/>
      <c r="Q1177" s="68"/>
    </row>
    <row r="1178" spans="1:17" x14ac:dyDescent="0.25">
      <c r="H1178" s="55"/>
      <c r="I1178" s="55"/>
      <c r="J1178" s="55"/>
      <c r="K1178" s="55"/>
      <c r="L1178" s="55"/>
      <c r="M1178" s="55"/>
      <c r="N1178" s="55"/>
      <c r="O1178" s="55"/>
      <c r="P1178" s="230"/>
      <c r="Q1178" s="68"/>
    </row>
    <row r="1179" spans="1:17" x14ac:dyDescent="0.25">
      <c r="A1179" s="75"/>
      <c r="D1179" s="92"/>
      <c r="E1179" s="92"/>
      <c r="F1179" s="92"/>
      <c r="G1179" s="92"/>
      <c r="H1179" s="55"/>
      <c r="I1179" s="55"/>
      <c r="J1179" s="55"/>
      <c r="K1179" s="55"/>
      <c r="L1179" s="55"/>
      <c r="M1179" s="55"/>
      <c r="N1179" s="55"/>
      <c r="O1179" s="55"/>
      <c r="P1179" s="230"/>
      <c r="Q1179" s="68"/>
    </row>
    <row r="1180" spans="1:17" x14ac:dyDescent="0.25">
      <c r="H1180" s="55"/>
      <c r="I1180" s="55"/>
      <c r="J1180" s="55"/>
      <c r="K1180" s="55"/>
      <c r="L1180" s="55"/>
      <c r="M1180" s="55"/>
      <c r="N1180" s="55"/>
      <c r="O1180" s="55"/>
      <c r="P1180" s="230"/>
      <c r="Q1180" s="68"/>
    </row>
    <row r="1181" spans="1:17" x14ac:dyDescent="0.25">
      <c r="H1181" s="55"/>
      <c r="I1181" s="55"/>
      <c r="J1181" s="55"/>
      <c r="K1181" s="55"/>
      <c r="L1181" s="55"/>
      <c r="M1181" s="55"/>
      <c r="N1181" s="55"/>
      <c r="O1181" s="55"/>
      <c r="P1181" s="230"/>
      <c r="Q1181" s="68"/>
    </row>
    <row r="1182" spans="1:17" x14ac:dyDescent="0.25">
      <c r="A1182" s="75"/>
      <c r="D1182" s="92"/>
      <c r="E1182" s="92"/>
      <c r="F1182" s="92"/>
      <c r="G1182" s="92"/>
      <c r="H1182" s="55"/>
      <c r="I1182" s="55"/>
      <c r="J1182" s="55"/>
      <c r="K1182" s="55"/>
      <c r="L1182" s="55"/>
      <c r="M1182" s="55"/>
      <c r="N1182" s="55"/>
      <c r="O1182" s="55"/>
      <c r="P1182" s="230"/>
      <c r="Q1182" s="68"/>
    </row>
    <row r="1183" spans="1:17" x14ac:dyDescent="0.25">
      <c r="H1183" s="55"/>
      <c r="I1183" s="55"/>
      <c r="J1183" s="55"/>
      <c r="K1183" s="55"/>
      <c r="L1183" s="55"/>
      <c r="M1183" s="55"/>
      <c r="N1183" s="55"/>
      <c r="O1183" s="55"/>
      <c r="P1183" s="230"/>
      <c r="Q1183" s="68"/>
    </row>
    <row r="1184" spans="1:17" x14ac:dyDescent="0.25">
      <c r="A1184" s="75"/>
      <c r="B1184" s="97"/>
      <c r="H1184" s="55"/>
      <c r="I1184" s="55"/>
      <c r="J1184" s="55"/>
      <c r="K1184" s="55"/>
      <c r="L1184" s="55"/>
      <c r="M1184" s="55"/>
      <c r="N1184" s="55"/>
      <c r="O1184" s="55"/>
      <c r="P1184" s="230"/>
      <c r="Q1184" s="68"/>
    </row>
    <row r="1185" spans="1:17" x14ac:dyDescent="0.25">
      <c r="H1185" s="55"/>
      <c r="I1185" s="55"/>
      <c r="J1185" s="55"/>
      <c r="K1185" s="55"/>
      <c r="L1185" s="55"/>
      <c r="M1185" s="55"/>
      <c r="N1185" s="55"/>
      <c r="O1185" s="55"/>
      <c r="P1185" s="230"/>
      <c r="Q1185" s="68"/>
    </row>
    <row r="1186" spans="1:17" x14ac:dyDescent="0.25">
      <c r="A1186" s="75"/>
      <c r="B1186" s="97"/>
      <c r="C1186" s="95"/>
      <c r="D1186" s="92"/>
      <c r="E1186" s="92"/>
      <c r="F1186" s="92"/>
      <c r="G1186" s="92"/>
      <c r="H1186" s="55"/>
      <c r="I1186" s="55"/>
      <c r="J1186" s="55"/>
      <c r="K1186" s="55"/>
      <c r="L1186" s="55"/>
      <c r="M1186" s="55"/>
      <c r="N1186" s="55"/>
      <c r="O1186" s="55"/>
      <c r="P1186" s="230"/>
      <c r="Q1186" s="68"/>
    </row>
    <row r="1187" spans="1:17" x14ac:dyDescent="0.25">
      <c r="H1187" s="55"/>
      <c r="I1187" s="55"/>
      <c r="J1187" s="55"/>
      <c r="K1187" s="55"/>
      <c r="L1187" s="55"/>
      <c r="M1187" s="55"/>
      <c r="N1187" s="55"/>
      <c r="O1187" s="55"/>
      <c r="P1187" s="230"/>
      <c r="Q1187" s="68"/>
    </row>
    <row r="1188" spans="1:17" x14ac:dyDescent="0.25">
      <c r="H1188" s="55"/>
      <c r="I1188" s="55"/>
      <c r="J1188" s="55"/>
      <c r="K1188" s="55"/>
      <c r="L1188" s="55"/>
      <c r="M1188" s="55"/>
      <c r="N1188" s="55"/>
      <c r="O1188" s="55"/>
      <c r="P1188" s="230"/>
      <c r="Q1188" s="68"/>
    </row>
    <row r="1189" spans="1:17" x14ac:dyDescent="0.25">
      <c r="H1189" s="55"/>
      <c r="I1189" s="55"/>
      <c r="J1189" s="55"/>
      <c r="K1189" s="55"/>
      <c r="L1189" s="55"/>
      <c r="M1189" s="55"/>
      <c r="N1189" s="55"/>
      <c r="O1189" s="55"/>
      <c r="P1189" s="230"/>
      <c r="Q1189" s="68"/>
    </row>
    <row r="1190" spans="1:17" x14ac:dyDescent="0.25">
      <c r="H1190" s="55"/>
      <c r="I1190" s="55"/>
      <c r="J1190" s="55"/>
      <c r="K1190" s="55"/>
      <c r="L1190" s="55"/>
      <c r="M1190" s="55"/>
      <c r="N1190" s="55"/>
      <c r="O1190" s="55"/>
      <c r="P1190" s="230"/>
      <c r="Q1190" s="68"/>
    </row>
    <row r="1191" spans="1:17" x14ac:dyDescent="0.25">
      <c r="H1191" s="55"/>
      <c r="I1191" s="55"/>
      <c r="J1191" s="55"/>
      <c r="K1191" s="55"/>
      <c r="L1191" s="55"/>
      <c r="M1191" s="55"/>
      <c r="N1191" s="55"/>
      <c r="O1191" s="55"/>
      <c r="P1191" s="230"/>
      <c r="Q1191" s="68"/>
    </row>
    <row r="1192" spans="1:17" x14ac:dyDescent="0.25">
      <c r="C1192" s="95"/>
      <c r="H1192" s="55"/>
      <c r="I1192" s="55"/>
      <c r="J1192" s="55"/>
      <c r="K1192" s="55"/>
      <c r="L1192" s="55"/>
      <c r="M1192" s="55"/>
      <c r="N1192" s="55"/>
      <c r="O1192" s="55"/>
      <c r="P1192" s="230"/>
      <c r="Q1192" s="68"/>
    </row>
    <row r="1193" spans="1:17" x14ac:dyDescent="0.25">
      <c r="A1193" s="75"/>
      <c r="B1193" s="97"/>
      <c r="H1193" s="55"/>
      <c r="I1193" s="55"/>
      <c r="J1193" s="55"/>
      <c r="K1193" s="55"/>
      <c r="L1193" s="55"/>
      <c r="M1193" s="55"/>
      <c r="N1193" s="55"/>
      <c r="O1193" s="55"/>
      <c r="P1193" s="230"/>
      <c r="Q1193" s="68"/>
    </row>
    <row r="1194" spans="1:17" x14ac:dyDescent="0.25">
      <c r="H1194" s="55"/>
      <c r="I1194" s="55"/>
      <c r="J1194" s="55"/>
      <c r="K1194" s="55"/>
      <c r="L1194" s="55"/>
      <c r="M1194" s="55"/>
      <c r="N1194" s="55"/>
      <c r="O1194" s="55"/>
      <c r="P1194" s="230"/>
      <c r="Q1194" s="68"/>
    </row>
    <row r="1195" spans="1:17" x14ac:dyDescent="0.25">
      <c r="H1195" s="55"/>
      <c r="I1195" s="55"/>
      <c r="J1195" s="55"/>
      <c r="K1195" s="55"/>
      <c r="L1195" s="55"/>
      <c r="M1195" s="55"/>
      <c r="N1195" s="55"/>
      <c r="O1195" s="55"/>
      <c r="P1195" s="230"/>
      <c r="Q1195" s="68"/>
    </row>
    <row r="1196" spans="1:17" x14ac:dyDescent="0.25">
      <c r="H1196" s="55"/>
      <c r="I1196" s="55"/>
      <c r="J1196" s="55"/>
      <c r="K1196" s="55"/>
      <c r="L1196" s="55"/>
      <c r="M1196" s="55"/>
      <c r="N1196" s="55"/>
      <c r="O1196" s="55"/>
      <c r="P1196" s="230"/>
      <c r="Q1196" s="68"/>
    </row>
    <row r="1197" spans="1:17" x14ac:dyDescent="0.25">
      <c r="H1197" s="55"/>
      <c r="I1197" s="55"/>
      <c r="J1197" s="55"/>
      <c r="K1197" s="55"/>
      <c r="L1197" s="55"/>
      <c r="M1197" s="55"/>
      <c r="N1197" s="55"/>
      <c r="O1197" s="55"/>
      <c r="P1197" s="230"/>
      <c r="Q1197" s="68"/>
    </row>
    <row r="1198" spans="1:17" x14ac:dyDescent="0.25">
      <c r="H1198" s="55"/>
      <c r="I1198" s="55"/>
      <c r="J1198" s="55"/>
      <c r="K1198" s="55"/>
      <c r="L1198" s="55"/>
      <c r="M1198" s="55"/>
      <c r="N1198" s="55"/>
      <c r="O1198" s="55"/>
      <c r="P1198" s="230"/>
      <c r="Q1198" s="68"/>
    </row>
    <row r="1199" spans="1:17" x14ac:dyDescent="0.25">
      <c r="H1199" s="55"/>
      <c r="I1199" s="55"/>
      <c r="J1199" s="55"/>
      <c r="K1199" s="55"/>
      <c r="L1199" s="55"/>
      <c r="M1199" s="55"/>
      <c r="N1199" s="55"/>
      <c r="O1199" s="55"/>
      <c r="P1199" s="230"/>
      <c r="Q1199" s="68"/>
    </row>
    <row r="1200" spans="1:17" x14ac:dyDescent="0.25">
      <c r="H1200" s="55"/>
      <c r="I1200" s="55"/>
      <c r="J1200" s="55"/>
      <c r="K1200" s="55"/>
      <c r="L1200" s="55"/>
      <c r="M1200" s="55"/>
      <c r="N1200" s="55"/>
      <c r="O1200" s="55"/>
      <c r="P1200" s="230"/>
      <c r="Q1200" s="68"/>
    </row>
    <row r="1201" spans="1:17" x14ac:dyDescent="0.25">
      <c r="H1201" s="55"/>
      <c r="I1201" s="55"/>
      <c r="J1201" s="55"/>
      <c r="K1201" s="55"/>
      <c r="L1201" s="55"/>
      <c r="M1201" s="55"/>
      <c r="N1201" s="55"/>
      <c r="O1201" s="55"/>
      <c r="P1201" s="230"/>
      <c r="Q1201" s="68"/>
    </row>
    <row r="1202" spans="1:17" x14ac:dyDescent="0.25">
      <c r="H1202" s="55"/>
      <c r="I1202" s="55"/>
      <c r="J1202" s="55"/>
      <c r="K1202" s="55"/>
      <c r="L1202" s="55"/>
      <c r="M1202" s="55"/>
      <c r="N1202" s="55"/>
      <c r="O1202" s="55"/>
      <c r="P1202" s="230"/>
      <c r="Q1202" s="68"/>
    </row>
    <row r="1203" spans="1:17" x14ac:dyDescent="0.25">
      <c r="A1203" s="75"/>
      <c r="B1203" s="97"/>
      <c r="C1203" s="95"/>
      <c r="D1203" s="92"/>
      <c r="E1203" s="92"/>
      <c r="F1203" s="92"/>
      <c r="G1203" s="92"/>
      <c r="H1203" s="55"/>
      <c r="I1203" s="55"/>
      <c r="J1203" s="55"/>
      <c r="K1203" s="55"/>
      <c r="L1203" s="55"/>
      <c r="M1203" s="55"/>
      <c r="N1203" s="55"/>
      <c r="O1203" s="55"/>
      <c r="P1203" s="230"/>
      <c r="Q1203" s="68"/>
    </row>
    <row r="1204" spans="1:17" x14ac:dyDescent="0.25">
      <c r="A1204" s="75"/>
      <c r="B1204" s="97"/>
      <c r="C1204" s="95"/>
      <c r="D1204" s="92"/>
      <c r="E1204" s="92"/>
      <c r="F1204" s="92"/>
      <c r="G1204" s="92"/>
      <c r="H1204" s="55"/>
      <c r="I1204" s="55"/>
      <c r="J1204" s="55"/>
      <c r="K1204" s="55"/>
      <c r="L1204" s="55"/>
      <c r="M1204" s="55"/>
      <c r="N1204" s="55"/>
      <c r="O1204" s="55"/>
      <c r="P1204" s="230"/>
      <c r="Q1204" s="68"/>
    </row>
    <row r="1205" spans="1:17" x14ac:dyDescent="0.25">
      <c r="A1205" s="75"/>
      <c r="B1205" s="97"/>
      <c r="C1205" s="95"/>
      <c r="D1205" s="92"/>
      <c r="E1205" s="92"/>
      <c r="F1205" s="92"/>
      <c r="G1205" s="92"/>
      <c r="H1205" s="55"/>
      <c r="I1205" s="55"/>
      <c r="J1205" s="55"/>
      <c r="K1205" s="55"/>
      <c r="L1205" s="55"/>
      <c r="M1205" s="55"/>
      <c r="N1205" s="55"/>
      <c r="O1205" s="55"/>
      <c r="P1205" s="230"/>
      <c r="Q1205" s="68"/>
    </row>
    <row r="1206" spans="1:17" x14ac:dyDescent="0.25">
      <c r="A1206" s="75"/>
      <c r="B1206" s="97"/>
      <c r="C1206" s="95"/>
      <c r="D1206" s="92"/>
      <c r="E1206" s="92"/>
      <c r="F1206" s="92"/>
      <c r="G1206" s="92"/>
      <c r="H1206" s="55"/>
      <c r="I1206" s="55"/>
      <c r="J1206" s="55"/>
      <c r="K1206" s="55"/>
      <c r="L1206" s="55"/>
      <c r="M1206" s="55"/>
      <c r="N1206" s="55"/>
      <c r="O1206" s="55"/>
      <c r="P1206" s="230"/>
      <c r="Q1206" s="68"/>
    </row>
    <row r="1207" spans="1:17" x14ac:dyDescent="0.25">
      <c r="H1207" s="55"/>
      <c r="I1207" s="55"/>
      <c r="J1207" s="55"/>
      <c r="K1207" s="55"/>
      <c r="L1207" s="55"/>
      <c r="M1207" s="55"/>
      <c r="N1207" s="55"/>
      <c r="O1207" s="55"/>
      <c r="P1207" s="230"/>
      <c r="Q1207" s="68"/>
    </row>
    <row r="1208" spans="1:17" x14ac:dyDescent="0.25">
      <c r="A1208" s="75"/>
      <c r="H1208" s="55"/>
      <c r="I1208" s="55"/>
      <c r="J1208" s="55"/>
      <c r="K1208" s="55"/>
      <c r="L1208" s="55"/>
      <c r="M1208" s="55"/>
      <c r="N1208" s="55"/>
      <c r="O1208" s="55"/>
      <c r="P1208" s="230"/>
      <c r="Q1208" s="68"/>
    </row>
    <row r="1209" spans="1:17" x14ac:dyDescent="0.25">
      <c r="H1209" s="55"/>
      <c r="I1209" s="55"/>
      <c r="J1209" s="55"/>
      <c r="K1209" s="55"/>
      <c r="L1209" s="55"/>
      <c r="M1209" s="55"/>
      <c r="N1209" s="55"/>
      <c r="O1209" s="55"/>
      <c r="P1209" s="230"/>
      <c r="Q1209" s="68"/>
    </row>
    <row r="1210" spans="1:17" x14ac:dyDescent="0.25">
      <c r="C1210" s="95"/>
      <c r="H1210" s="55"/>
      <c r="I1210" s="55"/>
      <c r="J1210" s="55"/>
      <c r="K1210" s="55"/>
      <c r="L1210" s="55"/>
      <c r="M1210" s="55"/>
      <c r="N1210" s="55"/>
      <c r="O1210" s="55"/>
      <c r="P1210" s="230"/>
      <c r="Q1210" s="68"/>
    </row>
    <row r="1211" spans="1:17" x14ac:dyDescent="0.25">
      <c r="C1211" s="95"/>
      <c r="H1211" s="55"/>
      <c r="I1211" s="55"/>
      <c r="J1211" s="55"/>
      <c r="K1211" s="55"/>
      <c r="L1211" s="55"/>
      <c r="M1211" s="55"/>
      <c r="N1211" s="55"/>
      <c r="O1211" s="55"/>
      <c r="P1211" s="230"/>
      <c r="Q1211" s="68"/>
    </row>
    <row r="1212" spans="1:17" x14ac:dyDescent="0.25">
      <c r="H1212" s="55"/>
      <c r="I1212" s="55"/>
      <c r="J1212" s="55"/>
      <c r="K1212" s="55"/>
      <c r="L1212" s="55"/>
      <c r="M1212" s="55"/>
      <c r="N1212" s="55"/>
      <c r="O1212" s="55"/>
      <c r="P1212" s="230"/>
      <c r="Q1212" s="68"/>
    </row>
    <row r="1213" spans="1:17" x14ac:dyDescent="0.25">
      <c r="H1213" s="55"/>
      <c r="I1213" s="55"/>
      <c r="J1213" s="55"/>
      <c r="K1213" s="55"/>
      <c r="L1213" s="55"/>
      <c r="M1213" s="55"/>
      <c r="N1213" s="55"/>
      <c r="O1213" s="55"/>
      <c r="P1213" s="230"/>
      <c r="Q1213" s="68"/>
    </row>
    <row r="1214" spans="1:17" x14ac:dyDescent="0.25">
      <c r="H1214" s="55"/>
      <c r="I1214" s="55"/>
      <c r="J1214" s="55"/>
      <c r="K1214" s="55"/>
      <c r="L1214" s="55"/>
      <c r="M1214" s="55"/>
      <c r="N1214" s="55"/>
      <c r="O1214" s="55"/>
      <c r="P1214" s="230"/>
      <c r="Q1214" s="68"/>
    </row>
    <row r="1215" spans="1:17" x14ac:dyDescent="0.25">
      <c r="H1215" s="55"/>
      <c r="I1215" s="55"/>
      <c r="J1215" s="55"/>
      <c r="K1215" s="55"/>
      <c r="L1215" s="55"/>
      <c r="M1215" s="55"/>
      <c r="N1215" s="55"/>
      <c r="O1215" s="55"/>
      <c r="P1215" s="230"/>
      <c r="Q1215" s="68"/>
    </row>
    <row r="1216" spans="1:17" x14ac:dyDescent="0.25">
      <c r="H1216" s="55"/>
      <c r="I1216" s="55"/>
      <c r="J1216" s="55"/>
      <c r="K1216" s="55"/>
      <c r="L1216" s="55"/>
      <c r="M1216" s="55"/>
      <c r="N1216" s="55"/>
      <c r="O1216" s="55"/>
      <c r="P1216" s="230"/>
      <c r="Q1216" s="68"/>
    </row>
    <row r="1217" spans="1:17" x14ac:dyDescent="0.25">
      <c r="H1217" s="55"/>
      <c r="I1217" s="55"/>
      <c r="J1217" s="55"/>
      <c r="K1217" s="55"/>
      <c r="L1217" s="55"/>
      <c r="M1217" s="55"/>
      <c r="N1217" s="55"/>
      <c r="O1217" s="55"/>
      <c r="P1217" s="230"/>
      <c r="Q1217" s="68"/>
    </row>
    <row r="1218" spans="1:17" x14ac:dyDescent="0.25">
      <c r="A1218" s="75"/>
      <c r="D1218" s="92"/>
      <c r="E1218" s="92"/>
      <c r="F1218" s="92"/>
      <c r="G1218" s="92"/>
      <c r="H1218" s="55"/>
      <c r="I1218" s="55"/>
      <c r="J1218" s="55"/>
      <c r="K1218" s="55"/>
      <c r="L1218" s="55"/>
      <c r="M1218" s="55"/>
      <c r="N1218" s="55"/>
      <c r="O1218" s="55"/>
      <c r="P1218" s="230"/>
      <c r="Q1218" s="68"/>
    </row>
    <row r="1219" spans="1:17" x14ac:dyDescent="0.25">
      <c r="A1219" s="75"/>
      <c r="D1219" s="92"/>
      <c r="E1219" s="92"/>
      <c r="F1219" s="92"/>
      <c r="G1219" s="92"/>
      <c r="H1219" s="55"/>
      <c r="I1219" s="55"/>
      <c r="J1219" s="55"/>
      <c r="K1219" s="55"/>
      <c r="L1219" s="55"/>
      <c r="M1219" s="55"/>
      <c r="N1219" s="55"/>
      <c r="O1219" s="55"/>
      <c r="P1219" s="230"/>
      <c r="Q1219" s="68"/>
    </row>
    <row r="1220" spans="1:17" x14ac:dyDescent="0.25">
      <c r="A1220" s="75"/>
      <c r="D1220" s="92"/>
      <c r="E1220" s="92"/>
      <c r="F1220" s="92"/>
      <c r="G1220" s="92"/>
      <c r="H1220" s="55"/>
      <c r="I1220" s="55"/>
      <c r="J1220" s="55"/>
      <c r="K1220" s="55"/>
      <c r="L1220" s="55"/>
      <c r="M1220" s="55"/>
      <c r="N1220" s="55"/>
      <c r="O1220" s="55"/>
      <c r="P1220" s="230"/>
      <c r="Q1220" s="68"/>
    </row>
    <row r="1221" spans="1:17" x14ac:dyDescent="0.25">
      <c r="A1221" s="75"/>
      <c r="D1221" s="92"/>
      <c r="E1221" s="92"/>
      <c r="F1221" s="92"/>
      <c r="G1221" s="92"/>
      <c r="H1221" s="55"/>
      <c r="I1221" s="55"/>
      <c r="J1221" s="55"/>
      <c r="K1221" s="55"/>
      <c r="L1221" s="55"/>
      <c r="M1221" s="55"/>
      <c r="N1221" s="55"/>
      <c r="O1221" s="55"/>
      <c r="P1221" s="230"/>
      <c r="Q1221" s="68"/>
    </row>
    <row r="1222" spans="1:17" x14ac:dyDescent="0.25">
      <c r="H1222" s="55"/>
      <c r="I1222" s="55"/>
      <c r="J1222" s="55"/>
      <c r="K1222" s="55"/>
      <c r="L1222" s="55"/>
      <c r="M1222" s="55"/>
      <c r="N1222" s="55"/>
      <c r="O1222" s="55"/>
      <c r="P1222" s="230"/>
      <c r="Q1222" s="68"/>
    </row>
    <row r="1223" spans="1:17" x14ac:dyDescent="0.25">
      <c r="A1223" s="75"/>
      <c r="H1223" s="55"/>
      <c r="I1223" s="55"/>
      <c r="J1223" s="55"/>
      <c r="K1223" s="55"/>
      <c r="L1223" s="55"/>
      <c r="M1223" s="55"/>
      <c r="N1223" s="55"/>
      <c r="O1223" s="55"/>
      <c r="P1223" s="230"/>
      <c r="Q1223" s="68"/>
    </row>
    <row r="1224" spans="1:17" x14ac:dyDescent="0.25">
      <c r="H1224" s="55"/>
      <c r="I1224" s="55"/>
      <c r="J1224" s="55"/>
      <c r="K1224" s="55"/>
      <c r="L1224" s="55"/>
      <c r="M1224" s="55"/>
      <c r="N1224" s="55"/>
      <c r="O1224" s="55"/>
      <c r="P1224" s="230"/>
      <c r="Q1224" s="68"/>
    </row>
    <row r="1225" spans="1:17" x14ac:dyDescent="0.25">
      <c r="H1225" s="55"/>
      <c r="I1225" s="55"/>
      <c r="J1225" s="55"/>
      <c r="K1225" s="55"/>
      <c r="L1225" s="55"/>
      <c r="M1225" s="55"/>
      <c r="N1225" s="55"/>
      <c r="O1225" s="55"/>
      <c r="P1225" s="230"/>
      <c r="Q1225" s="68"/>
    </row>
    <row r="1226" spans="1:17" x14ac:dyDescent="0.25">
      <c r="H1226" s="55"/>
      <c r="I1226" s="55"/>
      <c r="J1226" s="55"/>
      <c r="K1226" s="55"/>
      <c r="L1226" s="55"/>
      <c r="M1226" s="55"/>
      <c r="N1226" s="55"/>
      <c r="O1226" s="55"/>
      <c r="P1226" s="230"/>
      <c r="Q1226" s="68"/>
    </row>
    <row r="1227" spans="1:17" x14ac:dyDescent="0.25">
      <c r="H1227" s="55"/>
      <c r="I1227" s="55"/>
      <c r="J1227" s="55"/>
      <c r="K1227" s="55"/>
      <c r="L1227" s="55"/>
      <c r="M1227" s="55"/>
      <c r="N1227" s="55"/>
      <c r="O1227" s="55"/>
      <c r="P1227" s="230"/>
      <c r="Q1227" s="68"/>
    </row>
    <row r="1228" spans="1:17" x14ac:dyDescent="0.25">
      <c r="A1228" s="75"/>
      <c r="D1228" s="92"/>
      <c r="E1228" s="92"/>
      <c r="F1228" s="92"/>
      <c r="G1228" s="92"/>
      <c r="H1228" s="55"/>
      <c r="I1228" s="55"/>
      <c r="J1228" s="55"/>
      <c r="K1228" s="55"/>
      <c r="L1228" s="55"/>
      <c r="M1228" s="55"/>
      <c r="N1228" s="55"/>
      <c r="O1228" s="55"/>
      <c r="P1228" s="230"/>
      <c r="Q1228" s="68"/>
    </row>
    <row r="1229" spans="1:17" x14ac:dyDescent="0.25">
      <c r="H1229" s="55"/>
      <c r="I1229" s="55"/>
      <c r="J1229" s="55"/>
      <c r="K1229" s="55"/>
      <c r="L1229" s="55"/>
      <c r="M1229" s="55"/>
      <c r="N1229" s="55"/>
      <c r="O1229" s="55"/>
      <c r="P1229" s="230"/>
      <c r="Q1229" s="68"/>
    </row>
    <row r="1230" spans="1:17" x14ac:dyDescent="0.25">
      <c r="A1230" s="75"/>
      <c r="H1230" s="55"/>
      <c r="I1230" s="55"/>
      <c r="J1230" s="55"/>
      <c r="K1230" s="55"/>
      <c r="L1230" s="55"/>
      <c r="M1230" s="55"/>
      <c r="N1230" s="55"/>
      <c r="O1230" s="55"/>
      <c r="P1230" s="230"/>
      <c r="Q1230" s="68"/>
    </row>
    <row r="1231" spans="1:17" x14ac:dyDescent="0.25">
      <c r="H1231" s="55"/>
      <c r="I1231" s="55"/>
      <c r="J1231" s="55"/>
      <c r="K1231" s="55"/>
      <c r="L1231" s="55"/>
      <c r="M1231" s="55"/>
      <c r="N1231" s="55"/>
      <c r="O1231" s="55"/>
      <c r="P1231" s="230"/>
      <c r="Q1231" s="68"/>
    </row>
    <row r="1232" spans="1:17" x14ac:dyDescent="0.25">
      <c r="A1232" s="75"/>
      <c r="B1232" s="97"/>
      <c r="C1232" s="95"/>
      <c r="D1232" s="92"/>
      <c r="E1232" s="92"/>
      <c r="F1232" s="92"/>
      <c r="G1232" s="92"/>
      <c r="H1232" s="55"/>
      <c r="I1232" s="55"/>
      <c r="J1232" s="55"/>
      <c r="K1232" s="55"/>
      <c r="L1232" s="55"/>
      <c r="M1232" s="55"/>
      <c r="N1232" s="55"/>
      <c r="O1232" s="55"/>
      <c r="P1232" s="230"/>
      <c r="Q1232" s="68"/>
    </row>
    <row r="1233" spans="1:17" x14ac:dyDescent="0.25">
      <c r="H1233" s="55"/>
      <c r="I1233" s="55"/>
      <c r="J1233" s="55"/>
      <c r="K1233" s="55"/>
      <c r="L1233" s="55"/>
      <c r="M1233" s="55"/>
      <c r="N1233" s="55"/>
      <c r="O1233" s="55"/>
      <c r="P1233" s="230"/>
      <c r="Q1233" s="68"/>
    </row>
    <row r="1234" spans="1:17" x14ac:dyDescent="0.25">
      <c r="A1234" s="75"/>
      <c r="B1234" s="97"/>
      <c r="C1234" s="95"/>
      <c r="D1234" s="92"/>
      <c r="E1234" s="92"/>
      <c r="F1234" s="92"/>
      <c r="G1234" s="92"/>
      <c r="H1234" s="55"/>
      <c r="I1234" s="55"/>
      <c r="J1234" s="55"/>
      <c r="K1234" s="55"/>
      <c r="L1234" s="55"/>
      <c r="M1234" s="55"/>
      <c r="N1234" s="55"/>
      <c r="O1234" s="55"/>
      <c r="P1234" s="230"/>
      <c r="Q1234" s="68"/>
    </row>
    <row r="1235" spans="1:17" x14ac:dyDescent="0.25">
      <c r="A1235" s="75"/>
      <c r="B1235" s="97"/>
      <c r="H1235" s="55"/>
      <c r="I1235" s="55"/>
      <c r="J1235" s="55"/>
      <c r="K1235" s="55"/>
      <c r="L1235" s="55"/>
      <c r="M1235" s="55"/>
      <c r="N1235" s="55"/>
      <c r="O1235" s="55"/>
      <c r="P1235" s="230"/>
      <c r="Q1235" s="68"/>
    </row>
    <row r="1236" spans="1:17" x14ac:dyDescent="0.25">
      <c r="H1236" s="55"/>
      <c r="I1236" s="55"/>
      <c r="J1236" s="55"/>
      <c r="K1236" s="55"/>
      <c r="L1236" s="55"/>
      <c r="M1236" s="55"/>
      <c r="N1236" s="55"/>
      <c r="O1236" s="55"/>
      <c r="P1236" s="230"/>
      <c r="Q1236" s="68"/>
    </row>
    <row r="1237" spans="1:17" x14ac:dyDescent="0.25">
      <c r="H1237" s="55"/>
      <c r="I1237" s="55"/>
      <c r="J1237" s="55"/>
      <c r="K1237" s="55"/>
      <c r="L1237" s="55"/>
      <c r="M1237" s="55"/>
      <c r="N1237" s="55"/>
      <c r="O1237" s="55"/>
      <c r="P1237" s="230"/>
      <c r="Q1237" s="68"/>
    </row>
    <row r="1238" spans="1:17" x14ac:dyDescent="0.25">
      <c r="H1238" s="55"/>
      <c r="I1238" s="55"/>
      <c r="J1238" s="55"/>
      <c r="K1238" s="55"/>
      <c r="L1238" s="55"/>
      <c r="M1238" s="55"/>
      <c r="N1238" s="55"/>
      <c r="O1238" s="55"/>
      <c r="P1238" s="230"/>
      <c r="Q1238" s="68"/>
    </row>
    <row r="1239" spans="1:17" x14ac:dyDescent="0.25">
      <c r="H1239" s="55"/>
      <c r="I1239" s="55"/>
      <c r="J1239" s="55"/>
      <c r="K1239" s="55"/>
      <c r="L1239" s="55"/>
      <c r="M1239" s="55"/>
      <c r="N1239" s="55"/>
      <c r="O1239" s="55"/>
      <c r="P1239" s="230"/>
      <c r="Q1239" s="68"/>
    </row>
    <row r="1240" spans="1:17" x14ac:dyDescent="0.25">
      <c r="C1240" s="95"/>
      <c r="H1240" s="55"/>
      <c r="I1240" s="55"/>
      <c r="J1240" s="55"/>
      <c r="K1240" s="55"/>
      <c r="L1240" s="55"/>
      <c r="M1240" s="55"/>
      <c r="N1240" s="55"/>
      <c r="O1240" s="55"/>
      <c r="P1240" s="230"/>
      <c r="Q1240" s="68"/>
    </row>
    <row r="1241" spans="1:17" x14ac:dyDescent="0.25">
      <c r="A1241" s="75"/>
      <c r="B1241" s="97"/>
      <c r="H1241" s="55"/>
      <c r="I1241" s="55"/>
      <c r="J1241" s="55"/>
      <c r="K1241" s="55"/>
      <c r="L1241" s="55"/>
      <c r="M1241" s="55"/>
      <c r="N1241" s="55"/>
      <c r="O1241" s="55"/>
      <c r="P1241" s="230"/>
      <c r="Q1241" s="68"/>
    </row>
    <row r="1242" spans="1:17" x14ac:dyDescent="0.25">
      <c r="H1242" s="55"/>
      <c r="I1242" s="55"/>
      <c r="J1242" s="55"/>
      <c r="K1242" s="55"/>
      <c r="L1242" s="55"/>
      <c r="M1242" s="55"/>
      <c r="N1242" s="55"/>
      <c r="O1242" s="55"/>
      <c r="P1242" s="230"/>
      <c r="Q1242" s="68"/>
    </row>
    <row r="1243" spans="1:17" x14ac:dyDescent="0.25">
      <c r="H1243" s="55"/>
      <c r="I1243" s="55"/>
      <c r="J1243" s="55"/>
      <c r="K1243" s="55"/>
      <c r="L1243" s="55"/>
      <c r="M1243" s="55"/>
      <c r="N1243" s="55"/>
      <c r="O1243" s="55"/>
      <c r="P1243" s="230"/>
      <c r="Q1243" s="68"/>
    </row>
    <row r="1244" spans="1:17" x14ac:dyDescent="0.25">
      <c r="H1244" s="55"/>
      <c r="I1244" s="55"/>
      <c r="J1244" s="55"/>
      <c r="K1244" s="55"/>
      <c r="L1244" s="55"/>
      <c r="M1244" s="55"/>
      <c r="N1244" s="55"/>
      <c r="O1244" s="55"/>
      <c r="P1244" s="230"/>
      <c r="Q1244" s="68"/>
    </row>
    <row r="1245" spans="1:17" x14ac:dyDescent="0.25">
      <c r="H1245" s="55"/>
      <c r="I1245" s="55"/>
      <c r="J1245" s="55"/>
      <c r="K1245" s="55"/>
      <c r="L1245" s="55"/>
      <c r="M1245" s="55"/>
      <c r="N1245" s="55"/>
      <c r="O1245" s="55"/>
      <c r="P1245" s="230"/>
      <c r="Q1245" s="68"/>
    </row>
    <row r="1246" spans="1:17" x14ac:dyDescent="0.25">
      <c r="H1246" s="55"/>
      <c r="I1246" s="55"/>
      <c r="J1246" s="55"/>
      <c r="K1246" s="55"/>
      <c r="L1246" s="55"/>
      <c r="M1246" s="55"/>
      <c r="N1246" s="55"/>
      <c r="O1246" s="55"/>
      <c r="P1246" s="230"/>
      <c r="Q1246" s="68"/>
    </row>
    <row r="1247" spans="1:17" x14ac:dyDescent="0.25">
      <c r="H1247" s="55"/>
      <c r="I1247" s="55"/>
      <c r="J1247" s="55"/>
      <c r="K1247" s="55"/>
      <c r="L1247" s="55"/>
      <c r="M1247" s="55"/>
      <c r="N1247" s="55"/>
      <c r="O1247" s="55"/>
      <c r="P1247" s="230"/>
      <c r="Q1247" s="68"/>
    </row>
    <row r="1248" spans="1:17" x14ac:dyDescent="0.25">
      <c r="A1248" s="75"/>
      <c r="B1248" s="97"/>
      <c r="C1248" s="95"/>
      <c r="D1248" s="92"/>
      <c r="E1248" s="92"/>
      <c r="F1248" s="92"/>
      <c r="G1248" s="92"/>
      <c r="H1248" s="55"/>
      <c r="I1248" s="55"/>
      <c r="J1248" s="55"/>
      <c r="K1248" s="55"/>
      <c r="L1248" s="55"/>
      <c r="M1248" s="55"/>
      <c r="N1248" s="55"/>
      <c r="O1248" s="55"/>
      <c r="P1248" s="230"/>
      <c r="Q1248" s="68"/>
    </row>
    <row r="1249" spans="1:17" x14ac:dyDescent="0.25">
      <c r="A1249" s="75"/>
      <c r="B1249" s="97"/>
      <c r="C1249" s="95"/>
      <c r="D1249" s="92"/>
      <c r="E1249" s="92"/>
      <c r="F1249" s="92"/>
      <c r="G1249" s="92"/>
      <c r="H1249" s="55"/>
      <c r="I1249" s="55"/>
      <c r="J1249" s="55"/>
      <c r="K1249" s="55"/>
      <c r="L1249" s="55"/>
      <c r="M1249" s="55"/>
      <c r="N1249" s="55"/>
      <c r="O1249" s="55"/>
      <c r="P1249" s="230"/>
      <c r="Q1249" s="68"/>
    </row>
    <row r="1250" spans="1:17" x14ac:dyDescent="0.25">
      <c r="A1250" s="75"/>
      <c r="B1250" s="97"/>
      <c r="C1250" s="95"/>
      <c r="D1250" s="92"/>
      <c r="E1250" s="92"/>
      <c r="F1250" s="92"/>
      <c r="G1250" s="92"/>
      <c r="H1250" s="55"/>
      <c r="I1250" s="55"/>
      <c r="J1250" s="55"/>
      <c r="K1250" s="55"/>
      <c r="L1250" s="55"/>
      <c r="M1250" s="55"/>
      <c r="N1250" s="55"/>
      <c r="O1250" s="55"/>
      <c r="P1250" s="230"/>
      <c r="Q1250" s="68"/>
    </row>
    <row r="1251" spans="1:17" x14ac:dyDescent="0.25">
      <c r="H1251" s="55"/>
      <c r="I1251" s="55"/>
      <c r="J1251" s="55"/>
      <c r="K1251" s="55"/>
      <c r="L1251" s="55"/>
      <c r="M1251" s="55"/>
      <c r="N1251" s="55"/>
      <c r="O1251" s="55"/>
      <c r="P1251" s="230"/>
      <c r="Q1251" s="68"/>
    </row>
    <row r="1252" spans="1:17" x14ac:dyDescent="0.25">
      <c r="A1252" s="75"/>
      <c r="H1252" s="55"/>
      <c r="I1252" s="55"/>
      <c r="J1252" s="55"/>
      <c r="K1252" s="55"/>
      <c r="L1252" s="55"/>
      <c r="M1252" s="55"/>
      <c r="N1252" s="55"/>
      <c r="O1252" s="55"/>
      <c r="P1252" s="230"/>
      <c r="Q1252" s="68"/>
    </row>
    <row r="1253" spans="1:17" x14ac:dyDescent="0.25">
      <c r="H1253" s="55"/>
      <c r="I1253" s="55"/>
      <c r="J1253" s="55"/>
      <c r="K1253" s="55"/>
      <c r="L1253" s="55"/>
      <c r="M1253" s="55"/>
      <c r="N1253" s="55"/>
      <c r="O1253" s="55"/>
      <c r="P1253" s="230"/>
      <c r="Q1253" s="68"/>
    </row>
    <row r="1254" spans="1:17" x14ac:dyDescent="0.25">
      <c r="H1254" s="55"/>
      <c r="I1254" s="55"/>
      <c r="J1254" s="55"/>
      <c r="K1254" s="55"/>
      <c r="L1254" s="55"/>
      <c r="M1254" s="55"/>
      <c r="N1254" s="55"/>
      <c r="O1254" s="55"/>
      <c r="P1254" s="230"/>
      <c r="Q1254" s="68"/>
    </row>
    <row r="1255" spans="1:17" x14ac:dyDescent="0.25">
      <c r="H1255" s="55"/>
      <c r="I1255" s="55"/>
      <c r="J1255" s="55"/>
      <c r="K1255" s="55"/>
      <c r="L1255" s="55"/>
      <c r="M1255" s="55"/>
      <c r="N1255" s="55"/>
      <c r="O1255" s="55"/>
      <c r="P1255" s="230"/>
      <c r="Q1255" s="68"/>
    </row>
    <row r="1256" spans="1:17" x14ac:dyDescent="0.25">
      <c r="H1256" s="55"/>
      <c r="I1256" s="55"/>
      <c r="J1256" s="55"/>
      <c r="K1256" s="55"/>
      <c r="L1256" s="55"/>
      <c r="M1256" s="55"/>
      <c r="N1256" s="55"/>
      <c r="O1256" s="55"/>
      <c r="P1256" s="230"/>
      <c r="Q1256" s="68"/>
    </row>
    <row r="1257" spans="1:17" x14ac:dyDescent="0.25">
      <c r="H1257" s="55"/>
      <c r="I1257" s="55"/>
      <c r="J1257" s="55"/>
      <c r="K1257" s="55"/>
      <c r="L1257" s="55"/>
      <c r="M1257" s="55"/>
      <c r="N1257" s="55"/>
      <c r="O1257" s="55"/>
      <c r="P1257" s="230"/>
      <c r="Q1257" s="68"/>
    </row>
    <row r="1258" spans="1:17" x14ac:dyDescent="0.25">
      <c r="H1258" s="55"/>
      <c r="I1258" s="55"/>
      <c r="J1258" s="55"/>
      <c r="K1258" s="55"/>
      <c r="L1258" s="55"/>
      <c r="M1258" s="55"/>
      <c r="N1258" s="55"/>
      <c r="O1258" s="55"/>
      <c r="P1258" s="230"/>
      <c r="Q1258" s="68"/>
    </row>
    <row r="1259" spans="1:17" x14ac:dyDescent="0.25">
      <c r="H1259" s="55"/>
      <c r="I1259" s="55"/>
      <c r="J1259" s="55"/>
      <c r="K1259" s="55"/>
      <c r="L1259" s="55"/>
      <c r="M1259" s="55"/>
      <c r="N1259" s="55"/>
      <c r="O1259" s="55"/>
      <c r="P1259" s="230"/>
      <c r="Q1259" s="68"/>
    </row>
    <row r="1260" spans="1:17" x14ac:dyDescent="0.25">
      <c r="H1260" s="55"/>
      <c r="I1260" s="55"/>
      <c r="J1260" s="55"/>
      <c r="K1260" s="55"/>
      <c r="L1260" s="55"/>
      <c r="M1260" s="55"/>
      <c r="N1260" s="55"/>
      <c r="O1260" s="55"/>
      <c r="P1260" s="230"/>
      <c r="Q1260" s="68"/>
    </row>
    <row r="1261" spans="1:17" x14ac:dyDescent="0.25">
      <c r="H1261" s="55"/>
      <c r="I1261" s="55"/>
      <c r="J1261" s="55"/>
      <c r="K1261" s="55"/>
      <c r="L1261" s="55"/>
      <c r="M1261" s="55"/>
      <c r="N1261" s="55"/>
      <c r="O1261" s="55"/>
      <c r="P1261" s="230"/>
      <c r="Q1261" s="68"/>
    </row>
    <row r="1262" spans="1:17" x14ac:dyDescent="0.25">
      <c r="H1262" s="55"/>
      <c r="I1262" s="55"/>
      <c r="J1262" s="55"/>
      <c r="K1262" s="55"/>
      <c r="L1262" s="55"/>
      <c r="M1262" s="55"/>
      <c r="N1262" s="55"/>
      <c r="O1262" s="55"/>
      <c r="P1262" s="230"/>
      <c r="Q1262" s="68"/>
    </row>
    <row r="1263" spans="1:17" x14ac:dyDescent="0.25">
      <c r="A1263" s="75"/>
      <c r="D1263" s="92"/>
      <c r="E1263" s="92"/>
      <c r="F1263" s="92"/>
      <c r="G1263" s="92"/>
      <c r="H1263" s="55"/>
      <c r="I1263" s="55"/>
      <c r="J1263" s="55"/>
      <c r="K1263" s="55"/>
      <c r="L1263" s="55"/>
      <c r="M1263" s="55"/>
      <c r="N1263" s="55"/>
      <c r="O1263" s="55"/>
      <c r="P1263" s="230"/>
      <c r="Q1263" s="68"/>
    </row>
    <row r="1264" spans="1:17" x14ac:dyDescent="0.25">
      <c r="A1264" s="75"/>
      <c r="D1264" s="92"/>
      <c r="E1264" s="92"/>
      <c r="F1264" s="92"/>
      <c r="G1264" s="92"/>
      <c r="H1264" s="55"/>
      <c r="I1264" s="55"/>
      <c r="J1264" s="55"/>
      <c r="K1264" s="55"/>
      <c r="L1264" s="55"/>
      <c r="M1264" s="55"/>
      <c r="N1264" s="55"/>
      <c r="O1264" s="55"/>
      <c r="P1264" s="230"/>
      <c r="Q1264" s="68"/>
    </row>
    <row r="1265" spans="1:17" x14ac:dyDescent="0.25">
      <c r="A1265" s="75"/>
      <c r="D1265" s="92"/>
      <c r="E1265" s="92"/>
      <c r="F1265" s="92"/>
      <c r="G1265" s="92"/>
      <c r="H1265" s="55"/>
      <c r="I1265" s="55"/>
      <c r="J1265" s="55"/>
      <c r="K1265" s="55"/>
      <c r="L1265" s="55"/>
      <c r="M1265" s="55"/>
      <c r="N1265" s="55"/>
      <c r="O1265" s="55"/>
      <c r="P1265" s="230"/>
      <c r="Q1265" s="68"/>
    </row>
    <row r="1266" spans="1:17" x14ac:dyDescent="0.25">
      <c r="A1266" s="75"/>
      <c r="D1266" s="92"/>
      <c r="E1266" s="92"/>
      <c r="F1266" s="92"/>
      <c r="G1266" s="92"/>
      <c r="H1266" s="55"/>
      <c r="I1266" s="55"/>
      <c r="J1266" s="55"/>
      <c r="K1266" s="55"/>
      <c r="L1266" s="55"/>
      <c r="M1266" s="55"/>
      <c r="N1266" s="55"/>
      <c r="O1266" s="55"/>
      <c r="P1266" s="230"/>
      <c r="Q1266" s="68"/>
    </row>
    <row r="1267" spans="1:17" x14ac:dyDescent="0.25">
      <c r="H1267" s="55"/>
      <c r="I1267" s="55"/>
      <c r="J1267" s="55"/>
      <c r="K1267" s="55"/>
      <c r="L1267" s="55"/>
      <c r="M1267" s="55"/>
      <c r="N1267" s="55"/>
      <c r="O1267" s="55"/>
      <c r="P1267" s="230"/>
      <c r="Q1267" s="68"/>
    </row>
    <row r="1268" spans="1:17" x14ac:dyDescent="0.25">
      <c r="A1268" s="75"/>
      <c r="H1268" s="55"/>
      <c r="I1268" s="55"/>
      <c r="J1268" s="55"/>
      <c r="K1268" s="55"/>
      <c r="L1268" s="55"/>
      <c r="M1268" s="55"/>
      <c r="N1268" s="55"/>
      <c r="O1268" s="55"/>
      <c r="P1268" s="230"/>
      <c r="Q1268" s="68"/>
    </row>
    <row r="1269" spans="1:17" x14ac:dyDescent="0.25">
      <c r="H1269" s="55"/>
      <c r="I1269" s="55"/>
      <c r="J1269" s="55"/>
      <c r="K1269" s="55"/>
      <c r="L1269" s="55"/>
      <c r="M1269" s="55"/>
      <c r="N1269" s="55"/>
      <c r="O1269" s="55"/>
      <c r="P1269" s="230"/>
      <c r="Q1269" s="68"/>
    </row>
    <row r="1270" spans="1:17" x14ac:dyDescent="0.25">
      <c r="H1270" s="55"/>
      <c r="I1270" s="55"/>
      <c r="J1270" s="55"/>
      <c r="K1270" s="55"/>
      <c r="L1270" s="55"/>
      <c r="M1270" s="55"/>
      <c r="N1270" s="55"/>
      <c r="O1270" s="55"/>
      <c r="P1270" s="230"/>
      <c r="Q1270" s="68"/>
    </row>
    <row r="1271" spans="1:17" x14ac:dyDescent="0.25">
      <c r="H1271" s="55"/>
      <c r="I1271" s="55"/>
      <c r="J1271" s="55"/>
      <c r="K1271" s="55"/>
      <c r="L1271" s="55"/>
      <c r="M1271" s="55"/>
      <c r="N1271" s="55"/>
      <c r="O1271" s="55"/>
      <c r="P1271" s="230"/>
      <c r="Q1271" s="68"/>
    </row>
    <row r="1272" spans="1:17" x14ac:dyDescent="0.25">
      <c r="A1272" s="75"/>
      <c r="D1272" s="92"/>
      <c r="E1272" s="92"/>
      <c r="F1272" s="92"/>
      <c r="G1272" s="92"/>
      <c r="H1272" s="55"/>
      <c r="I1272" s="55"/>
      <c r="J1272" s="55"/>
      <c r="K1272" s="55"/>
      <c r="L1272" s="55"/>
      <c r="M1272" s="55"/>
      <c r="N1272" s="55"/>
      <c r="O1272" s="55"/>
      <c r="P1272" s="230"/>
      <c r="Q1272" s="68"/>
    </row>
    <row r="1273" spans="1:17" x14ac:dyDescent="0.25">
      <c r="H1273" s="55"/>
      <c r="I1273" s="55"/>
      <c r="J1273" s="55"/>
      <c r="K1273" s="55"/>
      <c r="L1273" s="55"/>
      <c r="M1273" s="55"/>
      <c r="N1273" s="55"/>
      <c r="O1273" s="55"/>
      <c r="P1273" s="230"/>
      <c r="Q1273" s="68"/>
    </row>
    <row r="1274" spans="1:17" x14ac:dyDescent="0.25">
      <c r="A1274" s="75"/>
      <c r="H1274" s="55"/>
      <c r="I1274" s="55"/>
      <c r="J1274" s="55"/>
      <c r="K1274" s="55"/>
      <c r="L1274" s="55"/>
      <c r="M1274" s="55"/>
      <c r="N1274" s="55"/>
      <c r="O1274" s="55"/>
      <c r="P1274" s="230"/>
      <c r="Q1274" s="68"/>
    </row>
    <row r="1275" spans="1:17" x14ac:dyDescent="0.25">
      <c r="H1275" s="55"/>
      <c r="I1275" s="55"/>
      <c r="J1275" s="55"/>
      <c r="K1275" s="55"/>
      <c r="L1275" s="55"/>
      <c r="M1275" s="55"/>
      <c r="N1275" s="55"/>
      <c r="O1275" s="55"/>
      <c r="P1275" s="230"/>
      <c r="Q1275" s="68"/>
    </row>
    <row r="1276" spans="1:17" x14ac:dyDescent="0.25">
      <c r="A1276" s="75"/>
      <c r="B1276" s="97"/>
      <c r="C1276" s="95"/>
      <c r="D1276" s="92"/>
      <c r="E1276" s="92"/>
      <c r="F1276" s="92"/>
      <c r="G1276" s="92"/>
      <c r="H1276" s="55"/>
      <c r="I1276" s="55"/>
      <c r="J1276" s="55"/>
      <c r="K1276" s="55"/>
      <c r="L1276" s="55"/>
      <c r="M1276" s="55"/>
      <c r="N1276" s="55"/>
      <c r="O1276" s="55"/>
      <c r="P1276" s="230"/>
      <c r="Q1276" s="68"/>
    </row>
    <row r="1277" spans="1:17" x14ac:dyDescent="0.25">
      <c r="H1277" s="55"/>
      <c r="I1277" s="55"/>
      <c r="J1277" s="55"/>
      <c r="K1277" s="55"/>
      <c r="L1277" s="55"/>
      <c r="M1277" s="55"/>
      <c r="N1277" s="55"/>
      <c r="O1277" s="55"/>
      <c r="P1277" s="230"/>
      <c r="Q1277" s="68"/>
    </row>
    <row r="1278" spans="1:17" x14ac:dyDescent="0.25">
      <c r="H1278" s="55"/>
      <c r="I1278" s="55"/>
      <c r="J1278" s="55"/>
      <c r="K1278" s="55"/>
      <c r="L1278" s="55"/>
      <c r="M1278" s="55"/>
      <c r="N1278" s="55"/>
      <c r="O1278" s="55"/>
      <c r="P1278" s="230"/>
      <c r="Q1278" s="68"/>
    </row>
    <row r="1279" spans="1:17" x14ac:dyDescent="0.25">
      <c r="A1279" s="75"/>
      <c r="D1279" s="92"/>
      <c r="E1279" s="92"/>
      <c r="F1279" s="92"/>
      <c r="G1279" s="92"/>
      <c r="H1279" s="55"/>
      <c r="I1279" s="55"/>
      <c r="J1279" s="55"/>
      <c r="K1279" s="55"/>
      <c r="L1279" s="55"/>
      <c r="M1279" s="55"/>
      <c r="N1279" s="55"/>
      <c r="O1279" s="55"/>
      <c r="P1279" s="230"/>
      <c r="Q1279" s="68"/>
    </row>
    <row r="1280" spans="1:17" x14ac:dyDescent="0.25">
      <c r="H1280" s="55"/>
      <c r="I1280" s="55"/>
      <c r="J1280" s="55"/>
      <c r="K1280" s="55"/>
      <c r="L1280" s="55"/>
      <c r="M1280" s="55"/>
      <c r="N1280" s="55"/>
      <c r="O1280" s="55"/>
      <c r="P1280" s="230"/>
      <c r="Q1280" s="68"/>
    </row>
    <row r="1281" spans="1:17" x14ac:dyDescent="0.25">
      <c r="A1281" s="75"/>
      <c r="B1281" s="97"/>
      <c r="H1281" s="55"/>
      <c r="I1281" s="55"/>
      <c r="J1281" s="55"/>
      <c r="K1281" s="55"/>
      <c r="L1281" s="55"/>
      <c r="M1281" s="55"/>
      <c r="N1281" s="55"/>
      <c r="O1281" s="55"/>
      <c r="P1281" s="230"/>
      <c r="Q1281" s="68"/>
    </row>
    <row r="1282" spans="1:17" x14ac:dyDescent="0.25">
      <c r="A1282" s="75"/>
      <c r="B1282" s="97"/>
      <c r="H1282" s="55"/>
      <c r="I1282" s="55"/>
      <c r="J1282" s="55"/>
      <c r="K1282" s="55"/>
      <c r="L1282" s="55"/>
      <c r="M1282" s="55"/>
      <c r="N1282" s="55"/>
      <c r="O1282" s="55"/>
      <c r="P1282" s="230"/>
      <c r="Q1282" s="68"/>
    </row>
    <row r="1283" spans="1:17" x14ac:dyDescent="0.25">
      <c r="A1283" s="75"/>
      <c r="B1283" s="97"/>
      <c r="H1283" s="55"/>
      <c r="I1283" s="55"/>
      <c r="J1283" s="55"/>
      <c r="K1283" s="55"/>
      <c r="L1283" s="55"/>
      <c r="M1283" s="55"/>
      <c r="N1283" s="55"/>
      <c r="O1283" s="55"/>
      <c r="P1283" s="230"/>
      <c r="Q1283" s="68"/>
    </row>
    <row r="1284" spans="1:17" x14ac:dyDescent="0.25">
      <c r="A1284" s="75"/>
      <c r="B1284" s="97"/>
      <c r="H1284" s="55"/>
      <c r="I1284" s="55"/>
      <c r="J1284" s="55"/>
      <c r="K1284" s="55"/>
      <c r="L1284" s="55"/>
      <c r="M1284" s="55"/>
      <c r="N1284" s="55"/>
      <c r="O1284" s="55"/>
      <c r="P1284" s="230"/>
      <c r="Q1284" s="68"/>
    </row>
    <row r="1285" spans="1:17" x14ac:dyDescent="0.25">
      <c r="A1285" s="75"/>
      <c r="B1285" s="97"/>
      <c r="H1285" s="55"/>
      <c r="I1285" s="55"/>
      <c r="J1285" s="55"/>
      <c r="K1285" s="55"/>
      <c r="L1285" s="55"/>
      <c r="M1285" s="55"/>
      <c r="N1285" s="55"/>
      <c r="O1285" s="55"/>
      <c r="P1285" s="230"/>
      <c r="Q1285" s="68"/>
    </row>
    <row r="1286" spans="1:17" x14ac:dyDescent="0.25">
      <c r="H1286" s="55"/>
      <c r="I1286" s="55"/>
      <c r="J1286" s="55"/>
      <c r="K1286" s="55"/>
      <c r="L1286" s="55"/>
      <c r="M1286" s="55"/>
      <c r="N1286" s="55"/>
      <c r="O1286" s="55"/>
      <c r="P1286" s="230"/>
      <c r="Q1286" s="68"/>
    </row>
    <row r="1287" spans="1:17" x14ac:dyDescent="0.25">
      <c r="H1287" s="55"/>
      <c r="I1287" s="55"/>
      <c r="J1287" s="55"/>
      <c r="K1287" s="55"/>
      <c r="L1287" s="55"/>
      <c r="M1287" s="55"/>
      <c r="N1287" s="55"/>
      <c r="O1287" s="55"/>
      <c r="P1287" s="230"/>
      <c r="Q1287" s="68"/>
    </row>
    <row r="1288" spans="1:17" x14ac:dyDescent="0.25">
      <c r="C1288" s="95"/>
      <c r="H1288" s="55"/>
      <c r="I1288" s="55"/>
      <c r="J1288" s="55"/>
      <c r="K1288" s="55"/>
      <c r="L1288" s="55"/>
      <c r="M1288" s="55"/>
      <c r="N1288" s="55"/>
      <c r="O1288" s="55"/>
      <c r="P1288" s="230"/>
      <c r="Q1288" s="68"/>
    </row>
    <row r="1289" spans="1:17" x14ac:dyDescent="0.25">
      <c r="A1289" s="75"/>
      <c r="B1289" s="97"/>
      <c r="H1289" s="55"/>
      <c r="I1289" s="55"/>
      <c r="J1289" s="55"/>
      <c r="K1289" s="55"/>
      <c r="L1289" s="55"/>
      <c r="M1289" s="55"/>
      <c r="N1289" s="55"/>
      <c r="O1289" s="55"/>
      <c r="P1289" s="230"/>
      <c r="Q1289" s="68"/>
    </row>
    <row r="1290" spans="1:17" x14ac:dyDescent="0.25">
      <c r="H1290" s="55"/>
      <c r="I1290" s="55"/>
      <c r="J1290" s="55"/>
      <c r="K1290" s="55"/>
      <c r="L1290" s="55"/>
      <c r="M1290" s="55"/>
      <c r="N1290" s="55"/>
      <c r="O1290" s="55"/>
      <c r="P1290" s="230"/>
      <c r="Q1290" s="68"/>
    </row>
    <row r="1291" spans="1:17" x14ac:dyDescent="0.25">
      <c r="H1291" s="55"/>
      <c r="I1291" s="55"/>
      <c r="J1291" s="55"/>
      <c r="K1291" s="55"/>
      <c r="L1291" s="55"/>
      <c r="M1291" s="55"/>
      <c r="N1291" s="55"/>
      <c r="O1291" s="55"/>
      <c r="P1291" s="230"/>
      <c r="Q1291" s="68"/>
    </row>
    <row r="1292" spans="1:17" x14ac:dyDescent="0.25">
      <c r="H1292" s="55"/>
      <c r="I1292" s="55"/>
      <c r="J1292" s="55"/>
      <c r="K1292" s="55"/>
      <c r="L1292" s="55"/>
      <c r="M1292" s="55"/>
      <c r="N1292" s="55"/>
      <c r="O1292" s="55"/>
      <c r="P1292" s="230"/>
      <c r="Q1292" s="68"/>
    </row>
    <row r="1293" spans="1:17" x14ac:dyDescent="0.25">
      <c r="H1293" s="55"/>
      <c r="I1293" s="55"/>
      <c r="J1293" s="55"/>
      <c r="K1293" s="55"/>
      <c r="L1293" s="55"/>
      <c r="M1293" s="55"/>
      <c r="N1293" s="55"/>
      <c r="O1293" s="55"/>
      <c r="P1293" s="230"/>
      <c r="Q1293" s="68"/>
    </row>
    <row r="1294" spans="1:17" x14ac:dyDescent="0.25">
      <c r="H1294" s="55"/>
      <c r="I1294" s="55"/>
      <c r="J1294" s="55"/>
      <c r="K1294" s="55"/>
      <c r="L1294" s="55"/>
      <c r="M1294" s="55"/>
      <c r="N1294" s="55"/>
      <c r="O1294" s="55"/>
      <c r="P1294" s="230"/>
      <c r="Q1294" s="68"/>
    </row>
    <row r="1295" spans="1:17" x14ac:dyDescent="0.25">
      <c r="H1295" s="55"/>
      <c r="I1295" s="55"/>
      <c r="J1295" s="55"/>
      <c r="K1295" s="55"/>
      <c r="L1295" s="55"/>
      <c r="M1295" s="55"/>
      <c r="N1295" s="55"/>
      <c r="O1295" s="55"/>
      <c r="P1295" s="230"/>
      <c r="Q1295" s="68"/>
    </row>
    <row r="1296" spans="1:17" x14ac:dyDescent="0.25">
      <c r="H1296" s="55"/>
      <c r="I1296" s="55"/>
      <c r="J1296" s="55"/>
      <c r="K1296" s="55"/>
      <c r="L1296" s="55"/>
      <c r="M1296" s="55"/>
      <c r="N1296" s="55"/>
      <c r="O1296" s="55"/>
      <c r="P1296" s="230"/>
      <c r="Q1296" s="68"/>
    </row>
    <row r="1297" spans="1:17" x14ac:dyDescent="0.25">
      <c r="A1297" s="75"/>
      <c r="B1297" s="97"/>
      <c r="C1297" s="95"/>
      <c r="D1297" s="92"/>
      <c r="E1297" s="92"/>
      <c r="F1297" s="92"/>
      <c r="G1297" s="92"/>
      <c r="H1297" s="55"/>
      <c r="I1297" s="55"/>
      <c r="J1297" s="55"/>
      <c r="K1297" s="55"/>
      <c r="L1297" s="55"/>
      <c r="M1297" s="55"/>
      <c r="N1297" s="55"/>
      <c r="O1297" s="55"/>
      <c r="P1297" s="230"/>
      <c r="Q1297" s="68"/>
    </row>
    <row r="1298" spans="1:17" x14ac:dyDescent="0.25">
      <c r="A1298" s="75"/>
      <c r="B1298" s="97"/>
      <c r="C1298" s="95"/>
      <c r="D1298" s="92"/>
      <c r="E1298" s="92"/>
      <c r="F1298" s="92"/>
      <c r="G1298" s="92"/>
      <c r="H1298" s="55"/>
      <c r="I1298" s="55"/>
      <c r="J1298" s="55"/>
      <c r="K1298" s="55"/>
      <c r="L1298" s="55"/>
      <c r="M1298" s="55"/>
      <c r="N1298" s="55"/>
      <c r="O1298" s="55"/>
      <c r="P1298" s="230"/>
      <c r="Q1298" s="68"/>
    </row>
    <row r="1299" spans="1:17" x14ac:dyDescent="0.25">
      <c r="A1299" s="75"/>
      <c r="B1299" s="97"/>
      <c r="C1299" s="95"/>
      <c r="D1299" s="92"/>
      <c r="E1299" s="92"/>
      <c r="F1299" s="92"/>
      <c r="G1299" s="92"/>
      <c r="H1299" s="55"/>
      <c r="I1299" s="55"/>
      <c r="J1299" s="55"/>
      <c r="K1299" s="55"/>
      <c r="L1299" s="55"/>
      <c r="M1299" s="55"/>
      <c r="N1299" s="55"/>
      <c r="O1299" s="55"/>
      <c r="P1299" s="230"/>
      <c r="Q1299" s="68"/>
    </row>
    <row r="1300" spans="1:17" x14ac:dyDescent="0.25">
      <c r="H1300" s="55"/>
      <c r="I1300" s="55"/>
      <c r="J1300" s="55"/>
      <c r="K1300" s="55"/>
      <c r="L1300" s="55"/>
      <c r="M1300" s="55"/>
      <c r="N1300" s="55"/>
      <c r="O1300" s="55"/>
      <c r="P1300" s="230"/>
      <c r="Q1300" s="68"/>
    </row>
    <row r="1301" spans="1:17" x14ac:dyDescent="0.25">
      <c r="A1301" s="75"/>
      <c r="H1301" s="55"/>
      <c r="I1301" s="55"/>
      <c r="J1301" s="55"/>
      <c r="K1301" s="55"/>
      <c r="L1301" s="55"/>
      <c r="M1301" s="55"/>
      <c r="N1301" s="55"/>
      <c r="O1301" s="55"/>
      <c r="P1301" s="230"/>
      <c r="Q1301" s="68"/>
    </row>
    <row r="1302" spans="1:17" x14ac:dyDescent="0.25">
      <c r="G1302" s="92"/>
      <c r="H1302" s="55"/>
      <c r="I1302" s="55"/>
      <c r="J1302" s="55"/>
      <c r="K1302" s="55"/>
      <c r="L1302" s="55"/>
      <c r="M1302" s="55"/>
      <c r="N1302" s="55"/>
      <c r="O1302" s="55"/>
      <c r="P1302" s="230"/>
      <c r="Q1302" s="68"/>
    </row>
    <row r="1303" spans="1:17" x14ac:dyDescent="0.25">
      <c r="H1303" s="55"/>
      <c r="I1303" s="55"/>
      <c r="J1303" s="55"/>
      <c r="K1303" s="55"/>
      <c r="L1303" s="55"/>
      <c r="M1303" s="55"/>
      <c r="N1303" s="55"/>
      <c r="O1303" s="55"/>
      <c r="P1303" s="230"/>
      <c r="Q1303" s="68"/>
    </row>
    <row r="1304" spans="1:17" x14ac:dyDescent="0.25">
      <c r="H1304" s="55"/>
      <c r="I1304" s="55"/>
      <c r="J1304" s="55"/>
      <c r="K1304" s="55"/>
      <c r="L1304" s="55"/>
      <c r="M1304" s="55"/>
      <c r="N1304" s="55"/>
      <c r="O1304" s="55"/>
      <c r="P1304" s="230"/>
      <c r="Q1304" s="68"/>
    </row>
    <row r="1305" spans="1:17" x14ac:dyDescent="0.25">
      <c r="H1305" s="55"/>
      <c r="I1305" s="55"/>
      <c r="J1305" s="55"/>
      <c r="K1305" s="55"/>
      <c r="L1305" s="55"/>
      <c r="M1305" s="55"/>
      <c r="N1305" s="55"/>
      <c r="O1305" s="55"/>
      <c r="P1305" s="230"/>
      <c r="Q1305" s="68"/>
    </row>
    <row r="1306" spans="1:17" x14ac:dyDescent="0.25">
      <c r="H1306" s="55"/>
      <c r="I1306" s="55"/>
      <c r="J1306" s="55"/>
      <c r="K1306" s="55"/>
      <c r="L1306" s="55"/>
      <c r="M1306" s="55"/>
      <c r="N1306" s="55"/>
      <c r="O1306" s="55"/>
      <c r="P1306" s="230"/>
      <c r="Q1306" s="68"/>
    </row>
    <row r="1307" spans="1:17" x14ac:dyDescent="0.25">
      <c r="H1307" s="55"/>
      <c r="I1307" s="55"/>
      <c r="J1307" s="55"/>
      <c r="K1307" s="55"/>
      <c r="L1307" s="55"/>
      <c r="M1307" s="55"/>
      <c r="N1307" s="55"/>
      <c r="O1307" s="55"/>
      <c r="P1307" s="230"/>
      <c r="Q1307" s="68"/>
    </row>
    <row r="1308" spans="1:17" x14ac:dyDescent="0.25">
      <c r="H1308" s="55"/>
      <c r="I1308" s="55"/>
      <c r="J1308" s="55"/>
      <c r="K1308" s="55"/>
      <c r="L1308" s="55"/>
      <c r="M1308" s="55"/>
      <c r="N1308" s="55"/>
      <c r="O1308" s="55"/>
      <c r="P1308" s="230"/>
      <c r="Q1308" s="68"/>
    </row>
    <row r="1309" spans="1:17" x14ac:dyDescent="0.25">
      <c r="H1309" s="55"/>
      <c r="I1309" s="55"/>
      <c r="J1309" s="55"/>
      <c r="K1309" s="55"/>
      <c r="L1309" s="55"/>
      <c r="M1309" s="55"/>
      <c r="N1309" s="55"/>
      <c r="O1309" s="55"/>
      <c r="P1309" s="230"/>
      <c r="Q1309" s="68"/>
    </row>
    <row r="1310" spans="1:17" x14ac:dyDescent="0.25">
      <c r="A1310" s="75"/>
      <c r="D1310" s="92"/>
      <c r="E1310" s="92"/>
      <c r="F1310" s="92"/>
      <c r="G1310" s="92"/>
      <c r="H1310" s="55"/>
      <c r="I1310" s="55"/>
      <c r="J1310" s="55"/>
      <c r="K1310" s="55"/>
      <c r="L1310" s="55"/>
      <c r="M1310" s="55"/>
      <c r="N1310" s="55"/>
      <c r="O1310" s="55"/>
      <c r="P1310" s="230"/>
      <c r="Q1310" s="68"/>
    </row>
    <row r="1311" spans="1:17" x14ac:dyDescent="0.25">
      <c r="A1311" s="75"/>
      <c r="D1311" s="92"/>
      <c r="E1311" s="92"/>
      <c r="F1311" s="92"/>
      <c r="G1311" s="92"/>
      <c r="H1311" s="55"/>
      <c r="I1311" s="55"/>
      <c r="J1311" s="55"/>
      <c r="K1311" s="55"/>
      <c r="L1311" s="55"/>
      <c r="M1311" s="55"/>
      <c r="N1311" s="55"/>
      <c r="O1311" s="55"/>
      <c r="P1311" s="230"/>
      <c r="Q1311" s="68"/>
    </row>
    <row r="1312" spans="1:17" x14ac:dyDescent="0.25">
      <c r="A1312" s="75"/>
      <c r="D1312" s="92"/>
      <c r="E1312" s="92"/>
      <c r="F1312" s="92"/>
      <c r="G1312" s="92"/>
      <c r="H1312" s="55"/>
      <c r="I1312" s="55"/>
      <c r="J1312" s="55"/>
      <c r="K1312" s="55"/>
      <c r="L1312" s="55"/>
      <c r="M1312" s="55"/>
      <c r="N1312" s="55"/>
      <c r="O1312" s="55"/>
      <c r="P1312" s="230"/>
      <c r="Q1312" s="68"/>
    </row>
    <row r="1313" spans="1:17" x14ac:dyDescent="0.25">
      <c r="A1313" s="75"/>
      <c r="D1313" s="92"/>
      <c r="E1313" s="92"/>
      <c r="F1313" s="92"/>
      <c r="G1313" s="92"/>
      <c r="H1313" s="55"/>
      <c r="I1313" s="55"/>
      <c r="J1313" s="55"/>
      <c r="K1313" s="55"/>
      <c r="L1313" s="55"/>
      <c r="M1313" s="55"/>
      <c r="N1313" s="55"/>
      <c r="O1313" s="55"/>
      <c r="P1313" s="230"/>
      <c r="Q1313" s="68"/>
    </row>
    <row r="1314" spans="1:17" x14ac:dyDescent="0.25">
      <c r="H1314" s="55"/>
      <c r="I1314" s="55"/>
      <c r="J1314" s="55"/>
      <c r="K1314" s="55"/>
      <c r="L1314" s="55"/>
      <c r="M1314" s="55"/>
      <c r="N1314" s="55"/>
      <c r="O1314" s="55"/>
      <c r="P1314" s="230"/>
      <c r="Q1314" s="68"/>
    </row>
    <row r="1315" spans="1:17" x14ac:dyDescent="0.25">
      <c r="A1315" s="75"/>
      <c r="H1315" s="55"/>
      <c r="I1315" s="55"/>
      <c r="J1315" s="55"/>
      <c r="K1315" s="55"/>
      <c r="L1315" s="55"/>
      <c r="M1315" s="55"/>
      <c r="N1315" s="55"/>
      <c r="O1315" s="55"/>
      <c r="P1315" s="230"/>
      <c r="Q1315" s="68"/>
    </row>
    <row r="1316" spans="1:17" x14ac:dyDescent="0.25">
      <c r="H1316" s="55"/>
      <c r="I1316" s="55"/>
      <c r="J1316" s="55"/>
      <c r="K1316" s="55"/>
      <c r="L1316" s="55"/>
      <c r="M1316" s="55"/>
      <c r="N1316" s="55"/>
      <c r="O1316" s="55"/>
      <c r="P1316" s="230"/>
      <c r="Q1316" s="68"/>
    </row>
    <row r="1317" spans="1:17" x14ac:dyDescent="0.25">
      <c r="H1317" s="55"/>
      <c r="I1317" s="55"/>
      <c r="J1317" s="55"/>
      <c r="K1317" s="55"/>
      <c r="L1317" s="55"/>
      <c r="M1317" s="55"/>
      <c r="N1317" s="55"/>
      <c r="O1317" s="55"/>
      <c r="P1317" s="230"/>
      <c r="Q1317" s="68"/>
    </row>
    <row r="1318" spans="1:17" x14ac:dyDescent="0.25">
      <c r="H1318" s="55"/>
      <c r="I1318" s="55"/>
      <c r="J1318" s="55"/>
      <c r="K1318" s="55"/>
      <c r="L1318" s="55"/>
      <c r="M1318" s="55"/>
      <c r="N1318" s="55"/>
      <c r="O1318" s="55"/>
      <c r="P1318" s="230"/>
      <c r="Q1318" s="68"/>
    </row>
    <row r="1319" spans="1:17" x14ac:dyDescent="0.25">
      <c r="A1319" s="75"/>
      <c r="D1319" s="92"/>
      <c r="E1319" s="92"/>
      <c r="F1319" s="92"/>
      <c r="G1319" s="92"/>
      <c r="H1319" s="55"/>
      <c r="I1319" s="55"/>
      <c r="J1319" s="55"/>
      <c r="K1319" s="55"/>
      <c r="L1319" s="55"/>
      <c r="M1319" s="55"/>
      <c r="N1319" s="55"/>
      <c r="O1319" s="55"/>
      <c r="P1319" s="230"/>
      <c r="Q1319" s="68"/>
    </row>
    <row r="1320" spans="1:17" x14ac:dyDescent="0.25">
      <c r="A1320" s="75"/>
      <c r="D1320" s="92"/>
      <c r="E1320" s="92"/>
      <c r="F1320" s="92"/>
      <c r="G1320" s="92"/>
      <c r="H1320" s="55"/>
      <c r="I1320" s="55"/>
      <c r="J1320" s="55"/>
      <c r="K1320" s="55"/>
      <c r="L1320" s="55"/>
      <c r="M1320" s="55"/>
      <c r="N1320" s="55"/>
      <c r="O1320" s="55"/>
      <c r="P1320" s="230"/>
      <c r="Q1320" s="68"/>
    </row>
    <row r="1321" spans="1:17" x14ac:dyDescent="0.25">
      <c r="A1321" s="75"/>
      <c r="D1321" s="92"/>
      <c r="E1321" s="92"/>
      <c r="F1321" s="92"/>
      <c r="G1321" s="92"/>
      <c r="H1321" s="55"/>
      <c r="I1321" s="55"/>
      <c r="J1321" s="55"/>
      <c r="K1321" s="55"/>
      <c r="L1321" s="55"/>
      <c r="M1321" s="55"/>
      <c r="N1321" s="55"/>
      <c r="O1321" s="55"/>
      <c r="P1321" s="230"/>
      <c r="Q1321" s="68"/>
    </row>
    <row r="1322" spans="1:17" x14ac:dyDescent="0.25">
      <c r="A1322" s="75"/>
      <c r="H1322" s="55"/>
      <c r="I1322" s="55"/>
      <c r="J1322" s="55"/>
      <c r="K1322" s="55"/>
      <c r="L1322" s="55"/>
      <c r="M1322" s="55"/>
      <c r="N1322" s="55"/>
      <c r="O1322" s="55"/>
      <c r="P1322" s="230"/>
      <c r="Q1322" s="68"/>
    </row>
    <row r="1323" spans="1:17" x14ac:dyDescent="0.25">
      <c r="A1323" s="75"/>
      <c r="B1323" s="97"/>
      <c r="C1323" s="95"/>
      <c r="D1323" s="92"/>
      <c r="E1323" s="92"/>
      <c r="F1323" s="92"/>
      <c r="G1323" s="92"/>
      <c r="H1323" s="55"/>
      <c r="I1323" s="55"/>
      <c r="J1323" s="55"/>
      <c r="K1323" s="55"/>
      <c r="L1323" s="55"/>
      <c r="M1323" s="55"/>
      <c r="N1323" s="55"/>
      <c r="O1323" s="55"/>
      <c r="P1323" s="230"/>
      <c r="Q1323" s="68"/>
    </row>
    <row r="1324" spans="1:17" x14ac:dyDescent="0.25">
      <c r="H1324" s="55"/>
      <c r="I1324" s="55"/>
      <c r="J1324" s="55"/>
      <c r="K1324" s="55"/>
      <c r="L1324" s="55"/>
      <c r="M1324" s="55"/>
      <c r="N1324" s="55"/>
      <c r="O1324" s="55"/>
      <c r="P1324" s="230"/>
      <c r="Q1324" s="68"/>
    </row>
    <row r="1325" spans="1:17" x14ac:dyDescent="0.25">
      <c r="H1325" s="55"/>
      <c r="I1325" s="55"/>
      <c r="J1325" s="55"/>
      <c r="K1325" s="55"/>
      <c r="L1325" s="55"/>
      <c r="M1325" s="55"/>
      <c r="N1325" s="55"/>
      <c r="O1325" s="55"/>
      <c r="P1325" s="230"/>
      <c r="Q1325" s="68"/>
    </row>
    <row r="1326" spans="1:17" x14ac:dyDescent="0.25">
      <c r="H1326" s="55"/>
      <c r="I1326" s="55"/>
      <c r="J1326" s="55"/>
      <c r="K1326" s="55"/>
      <c r="L1326" s="55"/>
      <c r="M1326" s="55"/>
      <c r="N1326" s="55"/>
      <c r="O1326" s="55"/>
      <c r="P1326" s="230"/>
      <c r="Q1326" s="68"/>
    </row>
    <row r="1327" spans="1:17" x14ac:dyDescent="0.25">
      <c r="H1327" s="55"/>
      <c r="I1327" s="55"/>
      <c r="J1327" s="55"/>
      <c r="K1327" s="55"/>
      <c r="L1327" s="55"/>
      <c r="M1327" s="55"/>
      <c r="N1327" s="55"/>
      <c r="O1327" s="55"/>
      <c r="P1327" s="230"/>
      <c r="Q1327" s="68"/>
    </row>
    <row r="1328" spans="1:17" x14ac:dyDescent="0.25">
      <c r="H1328" s="55"/>
      <c r="I1328" s="55"/>
      <c r="J1328" s="55"/>
      <c r="K1328" s="55"/>
      <c r="L1328" s="55"/>
      <c r="M1328" s="55"/>
      <c r="N1328" s="55"/>
      <c r="O1328" s="55"/>
      <c r="P1328" s="230"/>
      <c r="Q1328" s="68"/>
    </row>
    <row r="1329" spans="1:17" x14ac:dyDescent="0.25">
      <c r="A1329" s="75"/>
      <c r="D1329" s="92"/>
      <c r="E1329" s="92"/>
      <c r="F1329" s="92"/>
      <c r="G1329" s="92"/>
      <c r="H1329" s="55"/>
      <c r="I1329" s="55"/>
      <c r="J1329" s="55"/>
      <c r="K1329" s="55"/>
      <c r="L1329" s="55"/>
      <c r="M1329" s="55"/>
      <c r="N1329" s="55"/>
      <c r="O1329" s="55"/>
      <c r="P1329" s="230"/>
      <c r="Q1329" s="68"/>
    </row>
    <row r="1330" spans="1:17" x14ac:dyDescent="0.25">
      <c r="H1330" s="55"/>
      <c r="I1330" s="55"/>
      <c r="J1330" s="55"/>
      <c r="K1330" s="55"/>
      <c r="L1330" s="55"/>
      <c r="M1330" s="55"/>
      <c r="N1330" s="55"/>
      <c r="O1330" s="55"/>
      <c r="P1330" s="230"/>
      <c r="Q1330" s="68"/>
    </row>
    <row r="1331" spans="1:17" x14ac:dyDescent="0.25">
      <c r="H1331" s="55"/>
      <c r="I1331" s="55"/>
      <c r="J1331" s="55"/>
      <c r="K1331" s="55"/>
      <c r="L1331" s="55"/>
      <c r="M1331" s="55"/>
      <c r="N1331" s="55"/>
      <c r="O1331" s="55"/>
      <c r="P1331" s="230"/>
      <c r="Q1331" s="68"/>
    </row>
    <row r="1332" spans="1:17" x14ac:dyDescent="0.25">
      <c r="H1332" s="55"/>
      <c r="I1332" s="55"/>
      <c r="J1332" s="55"/>
      <c r="K1332" s="55"/>
      <c r="L1332" s="55"/>
      <c r="M1332" s="55"/>
      <c r="N1332" s="55"/>
      <c r="O1332" s="55"/>
      <c r="P1332" s="230"/>
      <c r="Q1332" s="68"/>
    </row>
    <row r="1333" spans="1:17" x14ac:dyDescent="0.25">
      <c r="H1333" s="55"/>
      <c r="I1333" s="55"/>
      <c r="J1333" s="55"/>
      <c r="K1333" s="55"/>
      <c r="L1333" s="55"/>
      <c r="M1333" s="55"/>
      <c r="N1333" s="55"/>
      <c r="O1333" s="55"/>
      <c r="P1333" s="230"/>
      <c r="Q1333" s="68"/>
    </row>
    <row r="1334" spans="1:17" x14ac:dyDescent="0.25">
      <c r="H1334" s="55"/>
      <c r="I1334" s="55"/>
      <c r="J1334" s="55"/>
      <c r="K1334" s="55"/>
      <c r="L1334" s="55"/>
      <c r="M1334" s="55"/>
      <c r="N1334" s="55"/>
      <c r="O1334" s="55"/>
      <c r="P1334" s="230"/>
      <c r="Q1334" s="68"/>
    </row>
    <row r="1335" spans="1:17" x14ac:dyDescent="0.25">
      <c r="H1335" s="55"/>
      <c r="I1335" s="55"/>
      <c r="J1335" s="55"/>
      <c r="K1335" s="55"/>
      <c r="L1335" s="55"/>
      <c r="M1335" s="55"/>
      <c r="N1335" s="55"/>
      <c r="O1335" s="55"/>
      <c r="P1335" s="230"/>
      <c r="Q1335" s="68"/>
    </row>
    <row r="1336" spans="1:17" x14ac:dyDescent="0.25">
      <c r="C1336" s="95"/>
      <c r="H1336" s="55"/>
      <c r="I1336" s="55"/>
      <c r="J1336" s="55"/>
      <c r="K1336" s="55"/>
      <c r="L1336" s="55"/>
      <c r="M1336" s="55"/>
      <c r="N1336" s="55"/>
      <c r="O1336" s="55"/>
      <c r="P1336" s="230"/>
      <c r="Q1336" s="68"/>
    </row>
    <row r="1337" spans="1:17" x14ac:dyDescent="0.25">
      <c r="A1337" s="75"/>
      <c r="B1337" s="97"/>
      <c r="H1337" s="55"/>
      <c r="I1337" s="55"/>
      <c r="J1337" s="55"/>
      <c r="K1337" s="55"/>
      <c r="L1337" s="55"/>
      <c r="M1337" s="55"/>
      <c r="N1337" s="55"/>
      <c r="O1337" s="55"/>
      <c r="P1337" s="230"/>
      <c r="Q1337" s="68"/>
    </row>
    <row r="1338" spans="1:17" x14ac:dyDescent="0.25">
      <c r="H1338" s="55"/>
      <c r="I1338" s="55"/>
      <c r="J1338" s="55"/>
      <c r="K1338" s="55"/>
      <c r="L1338" s="55"/>
      <c r="M1338" s="55"/>
      <c r="N1338" s="55"/>
      <c r="O1338" s="55"/>
      <c r="P1338" s="230"/>
      <c r="Q1338" s="68"/>
    </row>
    <row r="1339" spans="1:17" x14ac:dyDescent="0.25">
      <c r="H1339" s="55"/>
      <c r="I1339" s="55"/>
      <c r="J1339" s="55"/>
      <c r="K1339" s="55"/>
      <c r="L1339" s="55"/>
      <c r="M1339" s="55"/>
      <c r="N1339" s="55"/>
      <c r="O1339" s="55"/>
      <c r="P1339" s="230"/>
      <c r="Q1339" s="68"/>
    </row>
    <row r="1340" spans="1:17" x14ac:dyDescent="0.25">
      <c r="H1340" s="55"/>
      <c r="I1340" s="55"/>
      <c r="J1340" s="55"/>
      <c r="K1340" s="55"/>
      <c r="L1340" s="55"/>
      <c r="M1340" s="55"/>
      <c r="N1340" s="55"/>
      <c r="O1340" s="55"/>
      <c r="P1340" s="230"/>
      <c r="Q1340" s="68"/>
    </row>
    <row r="1341" spans="1:17" x14ac:dyDescent="0.25">
      <c r="H1341" s="55"/>
      <c r="I1341" s="55"/>
      <c r="J1341" s="55"/>
      <c r="K1341" s="55"/>
      <c r="L1341" s="55"/>
      <c r="M1341" s="55"/>
      <c r="N1341" s="55"/>
      <c r="O1341" s="55"/>
      <c r="P1341" s="230"/>
      <c r="Q1341" s="68"/>
    </row>
    <row r="1342" spans="1:17" x14ac:dyDescent="0.25">
      <c r="H1342" s="55"/>
      <c r="I1342" s="55"/>
      <c r="J1342" s="55"/>
      <c r="K1342" s="55"/>
      <c r="L1342" s="55"/>
      <c r="M1342" s="55"/>
      <c r="N1342" s="55"/>
      <c r="O1342" s="55"/>
      <c r="P1342" s="230"/>
      <c r="Q1342" s="68"/>
    </row>
    <row r="1343" spans="1:17" x14ac:dyDescent="0.25">
      <c r="H1343" s="55"/>
      <c r="I1343" s="55"/>
      <c r="J1343" s="55"/>
      <c r="K1343" s="55"/>
      <c r="L1343" s="55"/>
      <c r="M1343" s="55"/>
      <c r="N1343" s="55"/>
      <c r="O1343" s="55"/>
      <c r="P1343" s="230"/>
      <c r="Q1343" s="68"/>
    </row>
    <row r="1344" spans="1:17" x14ac:dyDescent="0.25">
      <c r="A1344" s="75"/>
      <c r="B1344" s="97"/>
      <c r="C1344" s="95"/>
      <c r="D1344" s="92"/>
      <c r="E1344" s="92"/>
      <c r="F1344" s="92"/>
      <c r="G1344" s="92"/>
      <c r="H1344" s="55"/>
      <c r="I1344" s="55"/>
      <c r="J1344" s="55"/>
      <c r="K1344" s="55"/>
      <c r="L1344" s="55"/>
      <c r="M1344" s="55"/>
      <c r="N1344" s="55"/>
      <c r="O1344" s="55"/>
      <c r="P1344" s="230"/>
      <c r="Q1344" s="68"/>
    </row>
    <row r="1345" spans="1:17" x14ac:dyDescent="0.25">
      <c r="A1345" s="75"/>
      <c r="B1345" s="97"/>
      <c r="C1345" s="95"/>
      <c r="D1345" s="92"/>
      <c r="E1345" s="92"/>
      <c r="F1345" s="92"/>
      <c r="G1345" s="92"/>
      <c r="H1345" s="55"/>
      <c r="I1345" s="55"/>
      <c r="J1345" s="55"/>
      <c r="K1345" s="55"/>
      <c r="L1345" s="55"/>
      <c r="M1345" s="55"/>
      <c r="N1345" s="55"/>
      <c r="O1345" s="55"/>
      <c r="P1345" s="230"/>
      <c r="Q1345" s="68"/>
    </row>
    <row r="1346" spans="1:17" x14ac:dyDescent="0.25">
      <c r="H1346" s="55"/>
      <c r="I1346" s="55"/>
      <c r="J1346" s="55"/>
      <c r="K1346" s="55"/>
      <c r="L1346" s="55"/>
      <c r="M1346" s="55"/>
      <c r="N1346" s="55"/>
      <c r="O1346" s="55"/>
      <c r="P1346" s="230"/>
      <c r="Q1346" s="68"/>
    </row>
    <row r="1347" spans="1:17" x14ac:dyDescent="0.25">
      <c r="A1347" s="75"/>
      <c r="H1347" s="55"/>
      <c r="I1347" s="55"/>
      <c r="J1347" s="55"/>
      <c r="K1347" s="55"/>
      <c r="L1347" s="55"/>
      <c r="M1347" s="55"/>
      <c r="N1347" s="55"/>
      <c r="O1347" s="55"/>
      <c r="P1347" s="230"/>
      <c r="Q1347" s="68"/>
    </row>
    <row r="1348" spans="1:17" x14ac:dyDescent="0.25">
      <c r="H1348" s="55"/>
      <c r="I1348" s="55"/>
      <c r="J1348" s="55"/>
      <c r="K1348" s="55"/>
      <c r="L1348" s="55"/>
      <c r="M1348" s="55"/>
      <c r="N1348" s="55"/>
      <c r="O1348" s="55"/>
      <c r="P1348" s="230"/>
      <c r="Q1348" s="68"/>
    </row>
    <row r="1349" spans="1:17" x14ac:dyDescent="0.25">
      <c r="H1349" s="55"/>
      <c r="I1349" s="55"/>
      <c r="J1349" s="55"/>
      <c r="K1349" s="55"/>
      <c r="L1349" s="55"/>
      <c r="M1349" s="55"/>
      <c r="N1349" s="55"/>
      <c r="O1349" s="55"/>
      <c r="P1349" s="230"/>
      <c r="Q1349" s="68"/>
    </row>
    <row r="1350" spans="1:17" x14ac:dyDescent="0.25">
      <c r="H1350" s="55"/>
      <c r="I1350" s="55"/>
      <c r="J1350" s="55"/>
      <c r="K1350" s="55"/>
      <c r="L1350" s="55"/>
      <c r="M1350" s="55"/>
      <c r="N1350" s="55"/>
      <c r="O1350" s="55"/>
      <c r="P1350" s="230"/>
      <c r="Q1350" s="68"/>
    </row>
    <row r="1351" spans="1:17" x14ac:dyDescent="0.25">
      <c r="H1351" s="55"/>
      <c r="I1351" s="55"/>
      <c r="J1351" s="55"/>
      <c r="K1351" s="55"/>
      <c r="L1351" s="55"/>
      <c r="M1351" s="55"/>
      <c r="N1351" s="55"/>
      <c r="O1351" s="55"/>
      <c r="P1351" s="230"/>
      <c r="Q1351" s="68"/>
    </row>
    <row r="1352" spans="1:17" x14ac:dyDescent="0.25">
      <c r="H1352" s="55"/>
      <c r="I1352" s="55"/>
      <c r="J1352" s="55"/>
      <c r="K1352" s="55"/>
      <c r="L1352" s="55"/>
      <c r="M1352" s="55"/>
      <c r="N1352" s="55"/>
      <c r="O1352" s="55"/>
      <c r="P1352" s="230"/>
      <c r="Q1352" s="68"/>
    </row>
    <row r="1353" spans="1:17" x14ac:dyDescent="0.25">
      <c r="H1353" s="55"/>
      <c r="I1353" s="55"/>
      <c r="J1353" s="55"/>
      <c r="K1353" s="55"/>
      <c r="L1353" s="55"/>
      <c r="M1353" s="55"/>
      <c r="N1353" s="55"/>
      <c r="O1353" s="55"/>
      <c r="P1353" s="230"/>
      <c r="Q1353" s="68"/>
    </row>
    <row r="1354" spans="1:17" x14ac:dyDescent="0.25">
      <c r="H1354" s="55"/>
      <c r="I1354" s="55"/>
      <c r="J1354" s="55"/>
      <c r="K1354" s="55"/>
      <c r="L1354" s="55"/>
      <c r="M1354" s="55"/>
      <c r="N1354" s="55"/>
      <c r="O1354" s="55"/>
      <c r="P1354" s="230"/>
      <c r="Q1354" s="68"/>
    </row>
    <row r="1355" spans="1:17" x14ac:dyDescent="0.25">
      <c r="H1355" s="55"/>
      <c r="I1355" s="55"/>
      <c r="J1355" s="55"/>
      <c r="K1355" s="55"/>
      <c r="L1355" s="55"/>
      <c r="M1355" s="55"/>
      <c r="N1355" s="55"/>
      <c r="O1355" s="55"/>
      <c r="P1355" s="230"/>
      <c r="Q1355" s="68"/>
    </row>
    <row r="1356" spans="1:17" x14ac:dyDescent="0.25">
      <c r="A1356" s="75"/>
      <c r="D1356" s="92"/>
      <c r="E1356" s="92"/>
      <c r="F1356" s="92"/>
      <c r="G1356" s="92"/>
      <c r="H1356" s="55"/>
      <c r="I1356" s="55"/>
      <c r="J1356" s="55"/>
      <c r="K1356" s="55"/>
      <c r="L1356" s="55"/>
      <c r="M1356" s="55"/>
      <c r="N1356" s="55"/>
      <c r="O1356" s="55"/>
      <c r="P1356" s="230"/>
      <c r="Q1356" s="68"/>
    </row>
    <row r="1357" spans="1:17" x14ac:dyDescent="0.25">
      <c r="A1357" s="75"/>
      <c r="D1357" s="92"/>
      <c r="E1357" s="92"/>
      <c r="F1357" s="92"/>
      <c r="G1357" s="92"/>
      <c r="H1357" s="55"/>
      <c r="I1357" s="55"/>
      <c r="J1357" s="55"/>
      <c r="K1357" s="55"/>
      <c r="L1357" s="55"/>
      <c r="M1357" s="55"/>
      <c r="N1357" s="55"/>
      <c r="O1357" s="55"/>
      <c r="P1357" s="230"/>
      <c r="Q1357" s="68"/>
    </row>
    <row r="1358" spans="1:17" x14ac:dyDescent="0.25">
      <c r="H1358" s="55"/>
      <c r="I1358" s="55"/>
      <c r="J1358" s="55"/>
      <c r="K1358" s="55"/>
      <c r="L1358" s="55"/>
      <c r="M1358" s="55"/>
      <c r="N1358" s="55"/>
      <c r="O1358" s="55"/>
      <c r="P1358" s="230"/>
      <c r="Q1358" s="68"/>
    </row>
    <row r="1359" spans="1:17" x14ac:dyDescent="0.25">
      <c r="A1359" s="75"/>
      <c r="H1359" s="55"/>
      <c r="I1359" s="55"/>
      <c r="J1359" s="55"/>
      <c r="K1359" s="55"/>
      <c r="L1359" s="55"/>
      <c r="M1359" s="55"/>
      <c r="N1359" s="55"/>
      <c r="O1359" s="55"/>
      <c r="P1359" s="230"/>
      <c r="Q1359" s="68"/>
    </row>
    <row r="1360" spans="1:17" x14ac:dyDescent="0.25">
      <c r="H1360" s="55"/>
      <c r="I1360" s="55"/>
      <c r="J1360" s="55"/>
      <c r="K1360" s="55"/>
      <c r="L1360" s="55"/>
      <c r="M1360" s="55"/>
      <c r="N1360" s="55"/>
      <c r="O1360" s="55"/>
      <c r="P1360" s="230"/>
      <c r="Q1360" s="68"/>
    </row>
    <row r="1361" spans="1:17" x14ac:dyDescent="0.25">
      <c r="H1361" s="55"/>
      <c r="I1361" s="55"/>
      <c r="J1361" s="55"/>
      <c r="K1361" s="55"/>
      <c r="L1361" s="55"/>
      <c r="M1361" s="55"/>
      <c r="N1361" s="55"/>
      <c r="O1361" s="55"/>
      <c r="P1361" s="230"/>
      <c r="Q1361" s="68"/>
    </row>
    <row r="1362" spans="1:17" x14ac:dyDescent="0.25">
      <c r="H1362" s="55"/>
      <c r="I1362" s="55"/>
      <c r="J1362" s="55"/>
      <c r="K1362" s="55"/>
      <c r="L1362" s="55"/>
      <c r="M1362" s="55"/>
      <c r="N1362" s="55"/>
      <c r="O1362" s="55"/>
      <c r="P1362" s="230"/>
      <c r="Q1362" s="68"/>
    </row>
    <row r="1363" spans="1:17" x14ac:dyDescent="0.25">
      <c r="A1363" s="75"/>
      <c r="D1363" s="92"/>
      <c r="E1363" s="92"/>
      <c r="F1363" s="92"/>
      <c r="G1363" s="92"/>
      <c r="H1363" s="55"/>
      <c r="I1363" s="55"/>
      <c r="J1363" s="55"/>
      <c r="K1363" s="55"/>
      <c r="L1363" s="55"/>
      <c r="M1363" s="55"/>
      <c r="N1363" s="55"/>
      <c r="O1363" s="55"/>
      <c r="P1363" s="230"/>
      <c r="Q1363" s="68"/>
    </row>
    <row r="1364" spans="1:17" x14ac:dyDescent="0.25">
      <c r="H1364" s="55"/>
      <c r="I1364" s="55"/>
      <c r="J1364" s="55"/>
      <c r="K1364" s="55"/>
      <c r="L1364" s="55"/>
      <c r="M1364" s="55"/>
      <c r="N1364" s="55"/>
      <c r="O1364" s="55"/>
      <c r="P1364" s="230"/>
      <c r="Q1364" s="68"/>
    </row>
    <row r="1365" spans="1:17" x14ac:dyDescent="0.25">
      <c r="A1365" s="75"/>
      <c r="H1365" s="55"/>
      <c r="I1365" s="55"/>
      <c r="J1365" s="55"/>
      <c r="K1365" s="55"/>
      <c r="L1365" s="55"/>
      <c r="M1365" s="55"/>
      <c r="N1365" s="55"/>
      <c r="O1365" s="55"/>
      <c r="P1365" s="230"/>
      <c r="Q1365" s="68"/>
    </row>
    <row r="1366" spans="1:17" x14ac:dyDescent="0.25">
      <c r="H1366" s="55"/>
      <c r="I1366" s="55"/>
      <c r="J1366" s="55"/>
      <c r="K1366" s="55"/>
      <c r="L1366" s="55"/>
      <c r="M1366" s="55"/>
      <c r="N1366" s="55"/>
      <c r="O1366" s="55"/>
      <c r="P1366" s="230"/>
      <c r="Q1366" s="68"/>
    </row>
    <row r="1367" spans="1:17" x14ac:dyDescent="0.25">
      <c r="A1367" s="75"/>
      <c r="B1367" s="97"/>
      <c r="C1367" s="95"/>
      <c r="D1367" s="92"/>
      <c r="E1367" s="92"/>
      <c r="F1367" s="92"/>
      <c r="G1367" s="92"/>
      <c r="H1367" s="55"/>
      <c r="I1367" s="55"/>
      <c r="J1367" s="55"/>
      <c r="K1367" s="55"/>
      <c r="L1367" s="55"/>
      <c r="M1367" s="55"/>
      <c r="N1367" s="55"/>
      <c r="O1367" s="55"/>
      <c r="P1367" s="230"/>
      <c r="Q1367" s="68"/>
    </row>
    <row r="1368" spans="1:17" x14ac:dyDescent="0.25">
      <c r="H1368" s="55"/>
      <c r="I1368" s="55"/>
      <c r="J1368" s="55"/>
      <c r="K1368" s="55"/>
      <c r="L1368" s="55"/>
      <c r="M1368" s="55"/>
      <c r="N1368" s="55"/>
      <c r="O1368" s="55"/>
      <c r="P1368" s="230"/>
      <c r="Q1368" s="68"/>
    </row>
    <row r="1369" spans="1:17" x14ac:dyDescent="0.25">
      <c r="H1369" s="55"/>
      <c r="I1369" s="55"/>
      <c r="J1369" s="55"/>
      <c r="K1369" s="55"/>
      <c r="L1369" s="55"/>
      <c r="M1369" s="55"/>
      <c r="N1369" s="55"/>
      <c r="O1369" s="55"/>
      <c r="P1369" s="230"/>
      <c r="Q1369" s="68"/>
    </row>
    <row r="1370" spans="1:17" x14ac:dyDescent="0.25">
      <c r="H1370" s="55"/>
      <c r="I1370" s="55"/>
      <c r="J1370" s="55"/>
      <c r="K1370" s="55"/>
      <c r="L1370" s="55"/>
      <c r="M1370" s="55"/>
      <c r="N1370" s="55"/>
      <c r="O1370" s="55"/>
      <c r="P1370" s="230"/>
      <c r="Q1370" s="68"/>
    </row>
    <row r="1371" spans="1:17" x14ac:dyDescent="0.25">
      <c r="H1371" s="55"/>
      <c r="I1371" s="55"/>
      <c r="J1371" s="55"/>
      <c r="K1371" s="55"/>
      <c r="L1371" s="55"/>
      <c r="M1371" s="55"/>
      <c r="N1371" s="55"/>
      <c r="O1371" s="55"/>
      <c r="P1371" s="230"/>
      <c r="Q1371" s="68"/>
    </row>
    <row r="1372" spans="1:17" x14ac:dyDescent="0.25">
      <c r="H1372" s="55"/>
      <c r="I1372" s="55"/>
      <c r="J1372" s="55"/>
      <c r="K1372" s="55"/>
      <c r="L1372" s="55"/>
      <c r="M1372" s="55"/>
      <c r="N1372" s="55"/>
      <c r="O1372" s="55"/>
      <c r="P1372" s="230"/>
      <c r="Q1372" s="68"/>
    </row>
    <row r="1373" spans="1:17" x14ac:dyDescent="0.25">
      <c r="A1373" s="75"/>
      <c r="D1373" s="92"/>
      <c r="E1373" s="92"/>
      <c r="F1373" s="92"/>
      <c r="G1373" s="92"/>
      <c r="H1373" s="55"/>
      <c r="I1373" s="55"/>
      <c r="J1373" s="55"/>
      <c r="K1373" s="55"/>
      <c r="L1373" s="55"/>
      <c r="M1373" s="55"/>
      <c r="N1373" s="55"/>
      <c r="O1373" s="55"/>
      <c r="P1373" s="230"/>
      <c r="Q1373" s="68"/>
    </row>
    <row r="1374" spans="1:17" x14ac:dyDescent="0.25">
      <c r="H1374" s="55"/>
      <c r="I1374" s="55"/>
      <c r="J1374" s="55"/>
      <c r="K1374" s="55"/>
      <c r="L1374" s="55"/>
      <c r="M1374" s="55"/>
      <c r="N1374" s="55"/>
      <c r="O1374" s="55"/>
      <c r="P1374" s="230"/>
      <c r="Q1374" s="68"/>
    </row>
    <row r="1375" spans="1:17" x14ac:dyDescent="0.25">
      <c r="A1375" s="75"/>
      <c r="B1375" s="97"/>
      <c r="H1375" s="55"/>
      <c r="I1375" s="55"/>
      <c r="J1375" s="55"/>
      <c r="K1375" s="55"/>
      <c r="L1375" s="55"/>
      <c r="M1375" s="55"/>
      <c r="N1375" s="55"/>
      <c r="O1375" s="55"/>
      <c r="P1375" s="230"/>
      <c r="Q1375" s="68"/>
    </row>
    <row r="1376" spans="1:17" x14ac:dyDescent="0.25">
      <c r="H1376" s="55"/>
      <c r="I1376" s="55"/>
      <c r="J1376" s="55"/>
      <c r="K1376" s="55"/>
      <c r="L1376" s="55"/>
      <c r="M1376" s="55"/>
      <c r="N1376" s="55"/>
      <c r="O1376" s="55"/>
      <c r="P1376" s="230"/>
      <c r="Q1376" s="68"/>
    </row>
    <row r="1377" spans="1:17" x14ac:dyDescent="0.25">
      <c r="H1377" s="55"/>
      <c r="I1377" s="55"/>
      <c r="J1377" s="55"/>
      <c r="K1377" s="55"/>
      <c r="L1377" s="55"/>
      <c r="M1377" s="55"/>
      <c r="N1377" s="55"/>
      <c r="O1377" s="55"/>
      <c r="P1377" s="230"/>
      <c r="Q1377" s="68"/>
    </row>
    <row r="1378" spans="1:17" x14ac:dyDescent="0.25">
      <c r="A1378" s="75"/>
      <c r="B1378" s="97"/>
      <c r="C1378" s="95"/>
      <c r="D1378" s="92"/>
      <c r="E1378" s="92"/>
      <c r="F1378" s="92"/>
      <c r="G1378" s="92"/>
      <c r="H1378" s="55"/>
      <c r="I1378" s="55"/>
      <c r="J1378" s="55"/>
      <c r="K1378" s="55"/>
      <c r="L1378" s="55"/>
      <c r="M1378" s="55"/>
      <c r="N1378" s="55"/>
      <c r="O1378" s="55"/>
      <c r="P1378" s="230"/>
      <c r="Q1378" s="68"/>
    </row>
    <row r="1379" spans="1:17" x14ac:dyDescent="0.25">
      <c r="H1379" s="55"/>
      <c r="I1379" s="55"/>
      <c r="J1379" s="55"/>
      <c r="K1379" s="55"/>
      <c r="L1379" s="55"/>
      <c r="M1379" s="55"/>
      <c r="N1379" s="55"/>
      <c r="O1379" s="55"/>
      <c r="P1379" s="230"/>
      <c r="Q1379" s="68"/>
    </row>
    <row r="1380" spans="1:17" x14ac:dyDescent="0.25">
      <c r="A1380" s="6"/>
      <c r="B1380" s="137"/>
      <c r="C1380" s="55"/>
      <c r="D1380" s="55"/>
      <c r="E1380" s="55"/>
      <c r="F1380" s="55"/>
      <c r="G1380" s="55"/>
      <c r="H1380" s="55"/>
      <c r="I1380" s="55"/>
      <c r="J1380" s="55"/>
      <c r="K1380" s="55"/>
      <c r="L1380" s="55"/>
      <c r="M1380" s="55"/>
      <c r="N1380" s="55"/>
      <c r="O1380" s="55"/>
      <c r="P1380" s="230"/>
      <c r="Q1380" s="68"/>
    </row>
    <row r="1381" spans="1:17" x14ac:dyDescent="0.25">
      <c r="A1381" s="6"/>
      <c r="B1381" s="137"/>
      <c r="C1381" s="55"/>
      <c r="D1381" s="55"/>
      <c r="E1381" s="55"/>
      <c r="F1381" s="55"/>
      <c r="G1381" s="55"/>
      <c r="H1381" s="55"/>
      <c r="I1381" s="55"/>
      <c r="J1381" s="55"/>
      <c r="K1381" s="55"/>
      <c r="L1381" s="55"/>
      <c r="M1381" s="55"/>
      <c r="N1381" s="55"/>
      <c r="O1381" s="55"/>
      <c r="P1381" s="230"/>
      <c r="Q1381" s="68"/>
    </row>
    <row r="1382" spans="1:17" x14ac:dyDescent="0.25">
      <c r="A1382" s="6"/>
      <c r="B1382" s="137"/>
      <c r="C1382" s="55"/>
      <c r="D1382" s="55"/>
      <c r="E1382" s="55"/>
      <c r="F1382" s="55"/>
      <c r="G1382" s="55"/>
      <c r="H1382" s="55"/>
      <c r="I1382" s="55"/>
      <c r="J1382" s="55"/>
      <c r="K1382" s="55"/>
      <c r="L1382" s="55"/>
      <c r="M1382" s="55"/>
      <c r="N1382" s="55"/>
      <c r="O1382" s="55"/>
      <c r="P1382" s="230"/>
      <c r="Q1382" s="68"/>
    </row>
    <row r="1383" spans="1:17" x14ac:dyDescent="0.25">
      <c r="A1383" s="6"/>
      <c r="B1383" s="137"/>
      <c r="C1383" s="55"/>
      <c r="D1383" s="55"/>
      <c r="E1383" s="55"/>
      <c r="F1383" s="55"/>
      <c r="G1383" s="55"/>
      <c r="H1383" s="55"/>
      <c r="I1383" s="55"/>
      <c r="J1383" s="55"/>
      <c r="K1383" s="55"/>
      <c r="L1383" s="55"/>
      <c r="M1383" s="55"/>
      <c r="N1383" s="55"/>
      <c r="O1383" s="55"/>
      <c r="P1383" s="230"/>
      <c r="Q1383" s="68"/>
    </row>
    <row r="1384" spans="1:17" x14ac:dyDescent="0.25">
      <c r="A1384" s="6"/>
      <c r="B1384" s="137"/>
      <c r="C1384" s="55"/>
      <c r="D1384" s="55"/>
      <c r="E1384" s="55"/>
      <c r="F1384" s="55"/>
      <c r="G1384" s="55"/>
      <c r="H1384" s="55"/>
      <c r="I1384" s="55"/>
      <c r="J1384" s="55"/>
      <c r="K1384" s="55"/>
      <c r="L1384" s="55"/>
      <c r="M1384" s="55"/>
      <c r="N1384" s="55"/>
      <c r="O1384" s="55"/>
      <c r="P1384" s="230"/>
      <c r="Q1384" s="68"/>
    </row>
    <row r="1385" spans="1:17" x14ac:dyDescent="0.25">
      <c r="A1385" s="6"/>
      <c r="B1385" s="137"/>
      <c r="C1385" s="55"/>
      <c r="D1385" s="55"/>
      <c r="E1385" s="55"/>
      <c r="F1385" s="55"/>
      <c r="G1385" s="55"/>
      <c r="H1385" s="55"/>
      <c r="I1385" s="55"/>
      <c r="J1385" s="55"/>
      <c r="K1385" s="55"/>
      <c r="L1385" s="55"/>
      <c r="M1385" s="55"/>
      <c r="N1385" s="55"/>
      <c r="O1385" s="55"/>
      <c r="P1385" s="230"/>
      <c r="Q1385" s="68"/>
    </row>
    <row r="1386" spans="1:17" x14ac:dyDescent="0.25">
      <c r="A1386" s="6"/>
      <c r="B1386" s="137"/>
      <c r="C1386" s="55"/>
      <c r="D1386" s="55"/>
      <c r="E1386" s="55"/>
      <c r="F1386" s="55"/>
      <c r="G1386" s="55"/>
      <c r="H1386" s="55"/>
      <c r="I1386" s="55"/>
      <c r="J1386" s="55"/>
      <c r="K1386" s="55"/>
      <c r="L1386" s="55"/>
      <c r="M1386" s="55"/>
      <c r="N1386" s="55"/>
      <c r="O1386" s="55"/>
      <c r="P1386" s="230"/>
      <c r="Q1386" s="68"/>
    </row>
    <row r="1387" spans="1:17" x14ac:dyDescent="0.25">
      <c r="A1387" s="6"/>
      <c r="B1387" s="137"/>
      <c r="C1387" s="55"/>
      <c r="D1387" s="55"/>
      <c r="E1387" s="55"/>
      <c r="F1387" s="55"/>
      <c r="G1387" s="55"/>
      <c r="H1387" s="55"/>
      <c r="I1387" s="55"/>
      <c r="J1387" s="55"/>
      <c r="K1387" s="55"/>
      <c r="L1387" s="55"/>
      <c r="M1387" s="55"/>
      <c r="N1387" s="55"/>
      <c r="O1387" s="55"/>
      <c r="P1387" s="230"/>
      <c r="Q1387" s="68"/>
    </row>
    <row r="1388" spans="1:17" x14ac:dyDescent="0.25">
      <c r="A1388" s="6"/>
      <c r="B1388" s="137"/>
      <c r="C1388" s="55"/>
      <c r="D1388" s="55"/>
      <c r="E1388" s="55"/>
      <c r="F1388" s="55"/>
      <c r="G1388" s="55"/>
      <c r="H1388" s="55"/>
      <c r="I1388" s="55"/>
      <c r="J1388" s="55"/>
      <c r="K1388" s="55"/>
      <c r="L1388" s="55"/>
      <c r="M1388" s="55"/>
      <c r="N1388" s="55"/>
      <c r="O1388" s="55"/>
      <c r="P1388" s="230"/>
      <c r="Q1388" s="68"/>
    </row>
    <row r="1391" spans="1:17" x14ac:dyDescent="0.25">
      <c r="A1391" s="6"/>
      <c r="B1391" s="137"/>
      <c r="C1391" s="55"/>
      <c r="Q1391" s="68"/>
    </row>
    <row r="1393" spans="1:17" x14ac:dyDescent="0.25">
      <c r="A1393" s="6"/>
      <c r="B1393" s="137"/>
      <c r="C1393" s="55"/>
      <c r="Q1393" s="68"/>
    </row>
    <row r="1394" spans="1:17" x14ac:dyDescent="0.25">
      <c r="A1394" s="6"/>
      <c r="B1394" s="137"/>
      <c r="C1394" s="55"/>
      <c r="P1394" s="229" t="s">
        <v>176</v>
      </c>
      <c r="Q1394" s="68"/>
    </row>
    <row r="1395" spans="1:17" x14ac:dyDescent="0.25">
      <c r="A1395" s="6"/>
      <c r="B1395" s="137"/>
      <c r="C1395" s="55"/>
      <c r="Q1395" s="68"/>
    </row>
  </sheetData>
  <autoFilter ref="A1:P1395"/>
  <mergeCells count="239">
    <mergeCell ref="A557:B557"/>
    <mergeCell ref="A558:B558"/>
    <mergeCell ref="H507:H509"/>
    <mergeCell ref="I507:I509"/>
    <mergeCell ref="J507:J509"/>
    <mergeCell ref="K507:K509"/>
    <mergeCell ref="L507:L509"/>
    <mergeCell ref="M507:M509"/>
    <mergeCell ref="D372:F373"/>
    <mergeCell ref="D453:F454"/>
    <mergeCell ref="D479:F479"/>
    <mergeCell ref="H479:H481"/>
    <mergeCell ref="I479:I481"/>
    <mergeCell ref="J479:J481"/>
    <mergeCell ref="K479:K481"/>
    <mergeCell ref="L479:L481"/>
    <mergeCell ref="M479:M481"/>
    <mergeCell ref="A422:B422"/>
    <mergeCell ref="C426:D426"/>
    <mergeCell ref="D427:F427"/>
    <mergeCell ref="O533:O535"/>
    <mergeCell ref="N507:N509"/>
    <mergeCell ref="O507:O509"/>
    <mergeCell ref="D533:F533"/>
    <mergeCell ref="H533:H535"/>
    <mergeCell ref="I533:I535"/>
    <mergeCell ref="J533:J535"/>
    <mergeCell ref="K533:K535"/>
    <mergeCell ref="L533:L535"/>
    <mergeCell ref="M533:M535"/>
    <mergeCell ref="N533:N535"/>
    <mergeCell ref="D507:F508"/>
    <mergeCell ref="N479:N481"/>
    <mergeCell ref="O479:O481"/>
    <mergeCell ref="O427:O429"/>
    <mergeCell ref="H453:H455"/>
    <mergeCell ref="I453:I455"/>
    <mergeCell ref="J453:J455"/>
    <mergeCell ref="K453:K455"/>
    <mergeCell ref="L453:L455"/>
    <mergeCell ref="M453:M455"/>
    <mergeCell ref="N453:N455"/>
    <mergeCell ref="O453:O455"/>
    <mergeCell ref="H427:H429"/>
    <mergeCell ref="I427:I429"/>
    <mergeCell ref="J427:J429"/>
    <mergeCell ref="K427:K429"/>
    <mergeCell ref="L427:L429"/>
    <mergeCell ref="M427:M429"/>
    <mergeCell ref="N427:N429"/>
    <mergeCell ref="O372:O374"/>
    <mergeCell ref="D399:F399"/>
    <mergeCell ref="H399:H401"/>
    <mergeCell ref="I399:I401"/>
    <mergeCell ref="J399:J401"/>
    <mergeCell ref="K399:K401"/>
    <mergeCell ref="L399:L401"/>
    <mergeCell ref="M399:M401"/>
    <mergeCell ref="N399:N401"/>
    <mergeCell ref="O399:O401"/>
    <mergeCell ref="I372:I374"/>
    <mergeCell ref="J372:J374"/>
    <mergeCell ref="K372:K374"/>
    <mergeCell ref="L372:L374"/>
    <mergeCell ref="M372:M374"/>
    <mergeCell ref="N372:N374"/>
    <mergeCell ref="A581:P581"/>
    <mergeCell ref="H266:H268"/>
    <mergeCell ref="I266:I268"/>
    <mergeCell ref="J266:J268"/>
    <mergeCell ref="K266:K268"/>
    <mergeCell ref="L266:L268"/>
    <mergeCell ref="M266:M268"/>
    <mergeCell ref="N266:N268"/>
    <mergeCell ref="A575:P575"/>
    <mergeCell ref="A576:P576"/>
    <mergeCell ref="A577:P577"/>
    <mergeCell ref="A578:P578"/>
    <mergeCell ref="A579:P579"/>
    <mergeCell ref="A580:P580"/>
    <mergeCell ref="A569:P569"/>
    <mergeCell ref="A570:P570"/>
    <mergeCell ref="A571:P571"/>
    <mergeCell ref="M319:M321"/>
    <mergeCell ref="N319:N321"/>
    <mergeCell ref="O319:O321"/>
    <mergeCell ref="H345:H347"/>
    <mergeCell ref="I345:I347"/>
    <mergeCell ref="N345:N347"/>
    <mergeCell ref="O345:O347"/>
    <mergeCell ref="A572:P572"/>
    <mergeCell ref="A573:P573"/>
    <mergeCell ref="A574:P574"/>
    <mergeCell ref="A563:P563"/>
    <mergeCell ref="A564:P564"/>
    <mergeCell ref="A565:P565"/>
    <mergeCell ref="A566:P566"/>
    <mergeCell ref="A567:P567"/>
    <mergeCell ref="A568:P568"/>
    <mergeCell ref="A559:P559"/>
    <mergeCell ref="A560:P560"/>
    <mergeCell ref="A561:P561"/>
    <mergeCell ref="A562:P562"/>
    <mergeCell ref="O266:O268"/>
    <mergeCell ref="H292:H294"/>
    <mergeCell ref="I292:I294"/>
    <mergeCell ref="J292:J294"/>
    <mergeCell ref="K292:K294"/>
    <mergeCell ref="L292:L294"/>
    <mergeCell ref="M292:M294"/>
    <mergeCell ref="N292:N294"/>
    <mergeCell ref="O292:O294"/>
    <mergeCell ref="J345:J347"/>
    <mergeCell ref="K345:K347"/>
    <mergeCell ref="L345:L347"/>
    <mergeCell ref="M345:M347"/>
    <mergeCell ref="H319:H321"/>
    <mergeCell ref="I319:I321"/>
    <mergeCell ref="J319:J321"/>
    <mergeCell ref="K319:K321"/>
    <mergeCell ref="L319:L321"/>
    <mergeCell ref="H372:H374"/>
    <mergeCell ref="D319:F320"/>
    <mergeCell ref="H213:H215"/>
    <mergeCell ref="I213:I215"/>
    <mergeCell ref="J213:J215"/>
    <mergeCell ref="K213:K215"/>
    <mergeCell ref="L213:L215"/>
    <mergeCell ref="M213:M215"/>
    <mergeCell ref="N213:N215"/>
    <mergeCell ref="O213:O215"/>
    <mergeCell ref="H240:H242"/>
    <mergeCell ref="I240:I242"/>
    <mergeCell ref="J240:J242"/>
    <mergeCell ref="K240:K242"/>
    <mergeCell ref="L240:L242"/>
    <mergeCell ref="M240:M242"/>
    <mergeCell ref="N240:N242"/>
    <mergeCell ref="O240:O242"/>
    <mergeCell ref="H161:H163"/>
    <mergeCell ref="I161:I163"/>
    <mergeCell ref="J161:J163"/>
    <mergeCell ref="K161:K163"/>
    <mergeCell ref="L161:L163"/>
    <mergeCell ref="M161:M163"/>
    <mergeCell ref="N161:N163"/>
    <mergeCell ref="O161:O163"/>
    <mergeCell ref="H187:H189"/>
    <mergeCell ref="I187:I189"/>
    <mergeCell ref="J187:J189"/>
    <mergeCell ref="K187:K189"/>
    <mergeCell ref="L187:L189"/>
    <mergeCell ref="M187:M189"/>
    <mergeCell ref="N187:N189"/>
    <mergeCell ref="O187:O189"/>
    <mergeCell ref="H135:H137"/>
    <mergeCell ref="I135:I137"/>
    <mergeCell ref="J135:J137"/>
    <mergeCell ref="O83:O85"/>
    <mergeCell ref="H108:H110"/>
    <mergeCell ref="I108:I110"/>
    <mergeCell ref="J108:J110"/>
    <mergeCell ref="K108:K110"/>
    <mergeCell ref="L108:L110"/>
    <mergeCell ref="M108:M110"/>
    <mergeCell ref="N108:N110"/>
    <mergeCell ref="O108:O110"/>
    <mergeCell ref="K135:K137"/>
    <mergeCell ref="L135:L137"/>
    <mergeCell ref="M135:M137"/>
    <mergeCell ref="N135:N137"/>
    <mergeCell ref="O135:O137"/>
    <mergeCell ref="H83:H85"/>
    <mergeCell ref="I83:I85"/>
    <mergeCell ref="J83:J85"/>
    <mergeCell ref="L83:L85"/>
    <mergeCell ref="M83:M85"/>
    <mergeCell ref="N83:N85"/>
    <mergeCell ref="H55:H57"/>
    <mergeCell ref="I55:I57"/>
    <mergeCell ref="J55:J57"/>
    <mergeCell ref="K55:K57"/>
    <mergeCell ref="L55:L57"/>
    <mergeCell ref="M55:M57"/>
    <mergeCell ref="N55:N57"/>
    <mergeCell ref="D108:F109"/>
    <mergeCell ref="D83:F84"/>
    <mergeCell ref="K83:K85"/>
    <mergeCell ref="A306:B306"/>
    <mergeCell ref="A332:B332"/>
    <mergeCell ref="A17:B17"/>
    <mergeCell ref="O55:O57"/>
    <mergeCell ref="M3:M5"/>
    <mergeCell ref="N3:N5"/>
    <mergeCell ref="O3:O5"/>
    <mergeCell ref="H29:H31"/>
    <mergeCell ref="I29:I31"/>
    <mergeCell ref="J29:J31"/>
    <mergeCell ref="K29:K31"/>
    <mergeCell ref="L29:L31"/>
    <mergeCell ref="M29:M31"/>
    <mergeCell ref="H3:H5"/>
    <mergeCell ref="I3:I5"/>
    <mergeCell ref="J3:J5"/>
    <mergeCell ref="K3:K5"/>
    <mergeCell ref="L3:L5"/>
    <mergeCell ref="N29:N31"/>
    <mergeCell ref="O29:O31"/>
    <mergeCell ref="D55:F56"/>
    <mergeCell ref="D29:F30"/>
    <mergeCell ref="D3:F4"/>
    <mergeCell ref="A130:B130"/>
    <mergeCell ref="D292:F293"/>
    <mergeCell ref="D266:F267"/>
    <mergeCell ref="D240:F241"/>
    <mergeCell ref="D213:F214"/>
    <mergeCell ref="D187:F188"/>
    <mergeCell ref="D161:F162"/>
    <mergeCell ref="D135:F136"/>
    <mergeCell ref="A42:B42"/>
    <mergeCell ref="A70:B70"/>
    <mergeCell ref="A96:B96"/>
    <mergeCell ref="A121:B121"/>
    <mergeCell ref="A149:B149"/>
    <mergeCell ref="A174:B174"/>
    <mergeCell ref="A201:B201"/>
    <mergeCell ref="A227:B227"/>
    <mergeCell ref="A253:B253"/>
    <mergeCell ref="A279:B279"/>
    <mergeCell ref="C134:D134"/>
    <mergeCell ref="A359:B359"/>
    <mergeCell ref="A386:B386"/>
    <mergeCell ref="A413:B413"/>
    <mergeCell ref="A440:B440"/>
    <mergeCell ref="A467:B467"/>
    <mergeCell ref="A494:B494"/>
    <mergeCell ref="A521:B521"/>
    <mergeCell ref="A546:B546"/>
    <mergeCell ref="D345:F346"/>
  </mergeCells>
  <pageMargins left="0.11811023622047245" right="0.11811023622047245" top="0.15748031496062992" bottom="0.15748031496062992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94"/>
  <sheetViews>
    <sheetView topLeftCell="A532" workbookViewId="0">
      <selection activeCell="A501" sqref="A501:XFD501"/>
    </sheetView>
  </sheetViews>
  <sheetFormatPr defaultRowHeight="15.75" x14ac:dyDescent="0.25"/>
  <cols>
    <col min="1" max="1" width="39.42578125" style="120" customWidth="1"/>
    <col min="2" max="2" width="18.7109375" style="67" customWidth="1"/>
    <col min="3" max="3" width="11.42578125" style="94" customWidth="1"/>
    <col min="4" max="4" width="10.140625" style="66" customWidth="1"/>
    <col min="5" max="5" width="9.7109375" style="66" customWidth="1"/>
    <col min="6" max="6" width="10.28515625" style="66" customWidth="1"/>
    <col min="7" max="7" width="18.42578125" style="66" customWidth="1"/>
    <col min="8" max="13" width="12" style="66" customWidth="1"/>
    <col min="14" max="14" width="14.140625" style="66" customWidth="1"/>
    <col min="15" max="15" width="12" style="66" customWidth="1"/>
    <col min="16" max="16" width="21" style="229" customWidth="1"/>
    <col min="17" max="17" width="10.85546875" style="123" hidden="1" customWidth="1"/>
    <col min="18" max="18" width="10.85546875" style="6" hidden="1" customWidth="1"/>
    <col min="19" max="19" width="10.85546875" style="6" customWidth="1"/>
    <col min="20" max="16384" width="9.140625" style="6"/>
  </cols>
  <sheetData>
    <row r="1" spans="1:23" x14ac:dyDescent="0.25">
      <c r="A1" s="62"/>
      <c r="B1" s="49"/>
      <c r="C1" s="78"/>
      <c r="D1" s="79"/>
      <c r="E1" s="79"/>
      <c r="F1" s="79"/>
      <c r="G1" s="79"/>
      <c r="H1" s="29"/>
      <c r="I1" s="29"/>
      <c r="J1" s="29"/>
      <c r="K1" s="29"/>
      <c r="L1" s="29"/>
      <c r="M1" s="29"/>
      <c r="N1" s="29"/>
      <c r="O1" s="29"/>
      <c r="P1" s="192"/>
    </row>
    <row r="2" spans="1:23" ht="16.5" thickBot="1" x14ac:dyDescent="0.3">
      <c r="A2" s="75" t="s">
        <v>0</v>
      </c>
      <c r="B2" s="49"/>
      <c r="C2" s="80"/>
      <c r="P2" s="193"/>
      <c r="W2" s="106"/>
    </row>
    <row r="3" spans="1:23" ht="15.75" customHeight="1" x14ac:dyDescent="0.25">
      <c r="A3" s="7" t="s">
        <v>148</v>
      </c>
      <c r="B3" s="82"/>
      <c r="C3" s="41" t="s">
        <v>149</v>
      </c>
      <c r="D3" s="251" t="s">
        <v>150</v>
      </c>
      <c r="E3" s="252"/>
      <c r="F3" s="253"/>
      <c r="G3" s="24" t="s">
        <v>151</v>
      </c>
      <c r="H3" s="264" t="s">
        <v>152</v>
      </c>
      <c r="I3" s="261" t="s">
        <v>153</v>
      </c>
      <c r="J3" s="267" t="s">
        <v>154</v>
      </c>
      <c r="K3" s="261" t="s">
        <v>155</v>
      </c>
      <c r="L3" s="267" t="s">
        <v>156</v>
      </c>
      <c r="M3" s="261" t="s">
        <v>157</v>
      </c>
      <c r="N3" s="261" t="s">
        <v>158</v>
      </c>
      <c r="O3" s="258" t="s">
        <v>159</v>
      </c>
      <c r="P3" s="194" t="s">
        <v>170</v>
      </c>
    </row>
    <row r="4" spans="1:23" ht="16.5" thickBot="1" x14ac:dyDescent="0.3">
      <c r="A4" s="18" t="s">
        <v>160</v>
      </c>
      <c r="B4" s="9"/>
      <c r="C4" s="42" t="s">
        <v>161</v>
      </c>
      <c r="D4" s="254"/>
      <c r="E4" s="255"/>
      <c r="F4" s="256"/>
      <c r="G4" s="20" t="s">
        <v>173</v>
      </c>
      <c r="H4" s="265"/>
      <c r="I4" s="262"/>
      <c r="J4" s="268"/>
      <c r="K4" s="262"/>
      <c r="L4" s="268"/>
      <c r="M4" s="262"/>
      <c r="N4" s="262"/>
      <c r="O4" s="259"/>
      <c r="P4" s="176" t="s">
        <v>171</v>
      </c>
    </row>
    <row r="5" spans="1:23" ht="16.5" thickBot="1" x14ac:dyDescent="0.3">
      <c r="A5" s="13"/>
      <c r="B5" s="93"/>
      <c r="C5" s="57"/>
      <c r="D5" s="14" t="s">
        <v>162</v>
      </c>
      <c r="E5" s="14" t="s">
        <v>163</v>
      </c>
      <c r="F5" s="52" t="s">
        <v>164</v>
      </c>
      <c r="G5" s="14" t="s">
        <v>165</v>
      </c>
      <c r="H5" s="266"/>
      <c r="I5" s="263"/>
      <c r="J5" s="269"/>
      <c r="K5" s="263"/>
      <c r="L5" s="269"/>
      <c r="M5" s="263"/>
      <c r="N5" s="263"/>
      <c r="O5" s="260"/>
      <c r="P5" s="187"/>
    </row>
    <row r="6" spans="1:23" x14ac:dyDescent="0.25">
      <c r="A6" s="7"/>
      <c r="B6" s="16" t="s">
        <v>5</v>
      </c>
      <c r="C6" s="41"/>
      <c r="D6" s="12"/>
      <c r="E6" s="24"/>
      <c r="F6" s="33"/>
      <c r="G6" s="20"/>
      <c r="H6" s="116"/>
      <c r="I6" s="24"/>
      <c r="J6" s="117"/>
      <c r="K6" s="24"/>
      <c r="L6" s="117"/>
      <c r="M6" s="24"/>
      <c r="N6" s="24"/>
      <c r="O6" s="117"/>
      <c r="P6" s="194"/>
      <c r="Q6" s="124"/>
    </row>
    <row r="7" spans="1:23" x14ac:dyDescent="0.25">
      <c r="A7" s="18" t="s">
        <v>91</v>
      </c>
      <c r="B7" s="49"/>
      <c r="C7" s="42" t="s">
        <v>92</v>
      </c>
      <c r="D7" s="12">
        <v>2.33</v>
      </c>
      <c r="E7" s="20">
        <v>8.1199999999999992</v>
      </c>
      <c r="F7" s="33">
        <v>15.549999999999997</v>
      </c>
      <c r="G7" s="12">
        <v>144.59999999999997</v>
      </c>
      <c r="H7" s="12">
        <v>3.2999999999999988E-2</v>
      </c>
      <c r="I7" s="20">
        <v>0</v>
      </c>
      <c r="J7" s="11">
        <v>40</v>
      </c>
      <c r="K7" s="20">
        <v>0.62</v>
      </c>
      <c r="L7" s="11">
        <v>8.1</v>
      </c>
      <c r="M7" s="20">
        <v>22.5</v>
      </c>
      <c r="N7" s="20">
        <v>3.9</v>
      </c>
      <c r="O7" s="11">
        <v>0.38</v>
      </c>
      <c r="P7" s="176" t="s">
        <v>186</v>
      </c>
      <c r="Q7" s="124"/>
    </row>
    <row r="8" spans="1:23" ht="31.5" x14ac:dyDescent="0.25">
      <c r="A8" s="18" t="s">
        <v>24</v>
      </c>
      <c r="B8" s="49"/>
      <c r="C8" s="42" t="s">
        <v>199</v>
      </c>
      <c r="D8" s="12">
        <v>9.4700000000000006</v>
      </c>
      <c r="E8" s="20">
        <v>7.9</v>
      </c>
      <c r="F8" s="33">
        <v>39</v>
      </c>
      <c r="G8" s="12">
        <v>257.89999999999998</v>
      </c>
      <c r="H8" s="12">
        <v>0.18999999999999997</v>
      </c>
      <c r="I8" s="20">
        <v>1.1699999999999997</v>
      </c>
      <c r="J8" s="11">
        <v>38</v>
      </c>
      <c r="K8" s="20">
        <v>0.14999999999999997</v>
      </c>
      <c r="L8" s="11">
        <v>136.89999999999995</v>
      </c>
      <c r="M8" s="20">
        <v>182.86999999999998</v>
      </c>
      <c r="N8" s="20">
        <v>47.599999999999994</v>
      </c>
      <c r="O8" s="11">
        <v>1.2199999999999998</v>
      </c>
      <c r="P8" s="176" t="s">
        <v>190</v>
      </c>
      <c r="Q8" s="124"/>
    </row>
    <row r="9" spans="1:23" x14ac:dyDescent="0.25">
      <c r="A9" s="18" t="s">
        <v>187</v>
      </c>
      <c r="B9" s="9"/>
      <c r="C9" s="42" t="s">
        <v>185</v>
      </c>
      <c r="D9" s="12">
        <v>1.46</v>
      </c>
      <c r="E9" s="20">
        <v>1.0765</v>
      </c>
      <c r="F9" s="20">
        <v>11.959999999999999</v>
      </c>
      <c r="G9" s="12">
        <v>63.7</v>
      </c>
      <c r="H9" s="12">
        <v>1.7499999999999998E-2</v>
      </c>
      <c r="I9" s="20">
        <v>0.66999999999999993</v>
      </c>
      <c r="J9" s="11">
        <v>7.9999999999999982</v>
      </c>
      <c r="K9" s="20">
        <v>0</v>
      </c>
      <c r="L9" s="11">
        <v>63.015000000000001</v>
      </c>
      <c r="M9" s="20">
        <v>48.36</v>
      </c>
      <c r="N9" s="20">
        <v>12.2</v>
      </c>
      <c r="O9" s="11">
        <v>1.2999999999999996</v>
      </c>
      <c r="P9" s="176" t="s">
        <v>191</v>
      </c>
      <c r="Q9" s="124"/>
    </row>
    <row r="10" spans="1:23" x14ac:dyDescent="0.25">
      <c r="A10" s="18" t="s">
        <v>70</v>
      </c>
      <c r="B10" s="9"/>
      <c r="C10" s="42">
        <v>120</v>
      </c>
      <c r="D10" s="12">
        <v>0.48</v>
      </c>
      <c r="E10" s="20">
        <v>0.48</v>
      </c>
      <c r="F10" s="20">
        <v>11.759999999999998</v>
      </c>
      <c r="G10" s="20">
        <v>56.399999999999984</v>
      </c>
      <c r="H10" s="10">
        <v>3.599999999999999E-2</v>
      </c>
      <c r="I10" s="19">
        <v>11.999999999999996</v>
      </c>
      <c r="J10" s="47">
        <v>0</v>
      </c>
      <c r="K10" s="19">
        <v>0.24</v>
      </c>
      <c r="L10" s="47">
        <v>19.2</v>
      </c>
      <c r="M10" s="19">
        <v>13.2</v>
      </c>
      <c r="N10" s="19">
        <v>10.799999999999999</v>
      </c>
      <c r="O10" s="47">
        <v>2.6399999999999997</v>
      </c>
      <c r="P10" s="176" t="s">
        <v>189</v>
      </c>
      <c r="Q10" s="124"/>
    </row>
    <row r="11" spans="1:23" ht="35.25" customHeight="1" thickBot="1" x14ac:dyDescent="0.3">
      <c r="A11" s="18" t="s">
        <v>37</v>
      </c>
      <c r="B11" s="49"/>
      <c r="C11" s="42">
        <v>30</v>
      </c>
      <c r="D11" s="12">
        <v>2.25</v>
      </c>
      <c r="E11" s="20">
        <v>0.87</v>
      </c>
      <c r="F11" s="33">
        <v>15.419999999999998</v>
      </c>
      <c r="G11" s="12">
        <v>78.599999999999994</v>
      </c>
      <c r="H11" s="12">
        <v>3.3000000000000002E-2</v>
      </c>
      <c r="I11" s="20">
        <v>0</v>
      </c>
      <c r="J11" s="11">
        <v>0</v>
      </c>
      <c r="K11" s="20">
        <v>0.51</v>
      </c>
      <c r="L11" s="11">
        <v>5.7</v>
      </c>
      <c r="M11" s="20">
        <v>19.5</v>
      </c>
      <c r="N11" s="20">
        <v>3.9</v>
      </c>
      <c r="O11" s="11">
        <v>0.36</v>
      </c>
      <c r="P11" s="176" t="s">
        <v>188</v>
      </c>
      <c r="Q11" s="124"/>
    </row>
    <row r="12" spans="1:23" ht="16.5" thickBot="1" x14ac:dyDescent="0.3">
      <c r="A12" s="119" t="s">
        <v>167</v>
      </c>
      <c r="B12" s="98"/>
      <c r="C12" s="58">
        <v>595</v>
      </c>
      <c r="D12" s="22">
        <f>D7+D8+D9+D10+D11</f>
        <v>15.990000000000002</v>
      </c>
      <c r="E12" s="22">
        <f t="shared" ref="E12:O12" si="0">E7+E8+E9+E10+E11</f>
        <v>18.4465</v>
      </c>
      <c r="F12" s="22">
        <f t="shared" si="0"/>
        <v>93.689999999999984</v>
      </c>
      <c r="G12" s="22">
        <f t="shared" si="0"/>
        <v>601.19999999999993</v>
      </c>
      <c r="H12" s="22">
        <f t="shared" si="0"/>
        <v>0.3095</v>
      </c>
      <c r="I12" s="22">
        <f t="shared" si="0"/>
        <v>13.839999999999996</v>
      </c>
      <c r="J12" s="22">
        <f t="shared" si="0"/>
        <v>86</v>
      </c>
      <c r="K12" s="22">
        <f t="shared" si="0"/>
        <v>1.52</v>
      </c>
      <c r="L12" s="22">
        <f t="shared" si="0"/>
        <v>232.91499999999991</v>
      </c>
      <c r="M12" s="22">
        <f t="shared" si="0"/>
        <v>286.42999999999995</v>
      </c>
      <c r="N12" s="22">
        <f t="shared" si="0"/>
        <v>78.399999999999991</v>
      </c>
      <c r="O12" s="22">
        <f t="shared" si="0"/>
        <v>5.8999999999999995</v>
      </c>
      <c r="P12" s="195"/>
    </row>
    <row r="13" spans="1:23" x14ac:dyDescent="0.25">
      <c r="A13" s="7"/>
      <c r="B13" s="16" t="s">
        <v>168</v>
      </c>
      <c r="C13" s="42"/>
      <c r="D13" s="12"/>
      <c r="E13" s="24"/>
      <c r="F13" s="11"/>
      <c r="G13" s="24"/>
      <c r="H13" s="11"/>
      <c r="I13" s="20"/>
      <c r="J13" s="11"/>
      <c r="K13" s="20"/>
      <c r="L13" s="11"/>
      <c r="M13" s="20"/>
      <c r="N13" s="20"/>
      <c r="O13" s="11"/>
      <c r="P13" s="194"/>
    </row>
    <row r="14" spans="1:23" x14ac:dyDescent="0.25">
      <c r="A14" s="18" t="s">
        <v>85</v>
      </c>
      <c r="B14" s="49"/>
      <c r="C14" s="42">
        <v>35</v>
      </c>
      <c r="D14" s="11">
        <v>2.59</v>
      </c>
      <c r="E14" s="20">
        <v>3.29</v>
      </c>
      <c r="F14" s="11">
        <v>25.584999999999997</v>
      </c>
      <c r="G14" s="20">
        <v>142.44999999999999</v>
      </c>
      <c r="H14" s="11">
        <v>4.5499999999999999E-2</v>
      </c>
      <c r="I14" s="20"/>
      <c r="J14" s="11"/>
      <c r="K14" s="20">
        <v>1.2949999999999999</v>
      </c>
      <c r="L14" s="11">
        <v>9.1</v>
      </c>
      <c r="M14" s="20">
        <v>29.4</v>
      </c>
      <c r="N14" s="20">
        <v>10.5</v>
      </c>
      <c r="O14" s="11">
        <v>0.49</v>
      </c>
      <c r="P14" s="176"/>
    </row>
    <row r="15" spans="1:23" ht="16.5" thickBot="1" x14ac:dyDescent="0.3">
      <c r="A15" s="18" t="s">
        <v>88</v>
      </c>
      <c r="B15" s="9"/>
      <c r="C15" s="42">
        <v>200</v>
      </c>
      <c r="D15" s="11">
        <v>5.8</v>
      </c>
      <c r="E15" s="20">
        <v>5</v>
      </c>
      <c r="F15" s="11">
        <v>9.6</v>
      </c>
      <c r="G15" s="20">
        <v>107</v>
      </c>
      <c r="H15" s="11">
        <v>0.08</v>
      </c>
      <c r="I15" s="20">
        <v>2.6</v>
      </c>
      <c r="J15" s="11">
        <v>40</v>
      </c>
      <c r="K15" s="20"/>
      <c r="L15" s="11">
        <v>240</v>
      </c>
      <c r="M15" s="20">
        <v>180</v>
      </c>
      <c r="N15" s="20">
        <v>28</v>
      </c>
      <c r="O15" s="11">
        <v>0.2</v>
      </c>
      <c r="P15" s="188" t="s">
        <v>192</v>
      </c>
    </row>
    <row r="16" spans="1:23" s="23" customFormat="1" ht="16.5" thickBot="1" x14ac:dyDescent="0.3">
      <c r="A16" s="119" t="s">
        <v>167</v>
      </c>
      <c r="B16" s="99"/>
      <c r="C16" s="21">
        <v>235</v>
      </c>
      <c r="D16" s="22">
        <f>SUM(D14:D15)</f>
        <v>8.39</v>
      </c>
      <c r="E16" s="22">
        <f t="shared" ref="E16:O16" si="1">SUM(E14:E15)</f>
        <v>8.2899999999999991</v>
      </c>
      <c r="F16" s="22">
        <f t="shared" si="1"/>
        <v>35.184999999999995</v>
      </c>
      <c r="G16" s="22">
        <f t="shared" si="1"/>
        <v>249.45</v>
      </c>
      <c r="H16" s="22">
        <f t="shared" si="1"/>
        <v>0.1255</v>
      </c>
      <c r="I16" s="22">
        <f t="shared" si="1"/>
        <v>2.6</v>
      </c>
      <c r="J16" s="22">
        <f t="shared" si="1"/>
        <v>40</v>
      </c>
      <c r="K16" s="22">
        <f t="shared" si="1"/>
        <v>1.2949999999999999</v>
      </c>
      <c r="L16" s="22">
        <f t="shared" si="1"/>
        <v>249.1</v>
      </c>
      <c r="M16" s="22">
        <f t="shared" si="1"/>
        <v>209.4</v>
      </c>
      <c r="N16" s="22">
        <f t="shared" si="1"/>
        <v>38.5</v>
      </c>
      <c r="O16" s="22">
        <f t="shared" si="1"/>
        <v>0.69</v>
      </c>
      <c r="P16" s="195"/>
      <c r="Q16" s="123"/>
    </row>
    <row r="17" spans="1:18" s="23" customFormat="1" ht="18.75" customHeight="1" thickBot="1" x14ac:dyDescent="0.3">
      <c r="A17" s="249" t="s">
        <v>367</v>
      </c>
      <c r="B17" s="250"/>
      <c r="C17" s="107">
        <f>C12+C16</f>
        <v>830</v>
      </c>
      <c r="D17" s="85">
        <f>D12+D16</f>
        <v>24.380000000000003</v>
      </c>
      <c r="E17" s="85">
        <f t="shared" ref="E17:O17" si="2">E12+E16</f>
        <v>26.736499999999999</v>
      </c>
      <c r="F17" s="85">
        <f t="shared" si="2"/>
        <v>128.87499999999997</v>
      </c>
      <c r="G17" s="85">
        <f t="shared" si="2"/>
        <v>850.64999999999986</v>
      </c>
      <c r="H17" s="85">
        <f t="shared" si="2"/>
        <v>0.435</v>
      </c>
      <c r="I17" s="85">
        <f t="shared" si="2"/>
        <v>16.439999999999998</v>
      </c>
      <c r="J17" s="85">
        <f t="shared" si="2"/>
        <v>126</v>
      </c>
      <c r="K17" s="85">
        <f t="shared" si="2"/>
        <v>2.8149999999999999</v>
      </c>
      <c r="L17" s="85">
        <f t="shared" si="2"/>
        <v>482.01499999999987</v>
      </c>
      <c r="M17" s="85">
        <f t="shared" si="2"/>
        <v>495.82999999999993</v>
      </c>
      <c r="N17" s="85">
        <f t="shared" si="2"/>
        <v>116.89999999999999</v>
      </c>
      <c r="O17" s="85">
        <f t="shared" si="2"/>
        <v>6.59</v>
      </c>
      <c r="P17" s="194"/>
      <c r="Q17" s="123">
        <f>G17/2720</f>
        <v>0.31273897058823524</v>
      </c>
      <c r="R17" s="131" t="s">
        <v>323</v>
      </c>
    </row>
    <row r="18" spans="1:18" x14ac:dyDescent="0.25">
      <c r="A18" s="7"/>
      <c r="B18" s="16" t="s">
        <v>12</v>
      </c>
      <c r="C18" s="17"/>
      <c r="D18" s="117"/>
      <c r="E18" s="24"/>
      <c r="F18" s="117"/>
      <c r="G18" s="24"/>
      <c r="H18" s="117"/>
      <c r="I18" s="24"/>
      <c r="J18" s="117"/>
      <c r="K18" s="24"/>
      <c r="L18" s="117"/>
      <c r="M18" s="24"/>
      <c r="N18" s="24"/>
      <c r="O18" s="117"/>
      <c r="P18" s="198"/>
    </row>
    <row r="19" spans="1:18" x14ac:dyDescent="0.25">
      <c r="A19" s="18" t="s">
        <v>30</v>
      </c>
      <c r="B19" s="73"/>
      <c r="C19" s="19">
        <v>100</v>
      </c>
      <c r="D19" s="11">
        <v>1.1000000000000001</v>
      </c>
      <c r="E19" s="20">
        <v>0.2</v>
      </c>
      <c r="F19" s="20">
        <v>3.8</v>
      </c>
      <c r="G19" s="11">
        <v>24</v>
      </c>
      <c r="H19" s="12">
        <v>0.06</v>
      </c>
      <c r="I19" s="20">
        <v>25</v>
      </c>
      <c r="J19" s="11">
        <v>0</v>
      </c>
      <c r="K19" s="20">
        <v>0.7</v>
      </c>
      <c r="L19" s="11">
        <v>14</v>
      </c>
      <c r="M19" s="20">
        <v>26</v>
      </c>
      <c r="N19" s="20">
        <v>20</v>
      </c>
      <c r="O19" s="11">
        <v>0.9</v>
      </c>
      <c r="P19" s="176" t="s">
        <v>194</v>
      </c>
      <c r="Q19" s="124"/>
    </row>
    <row r="20" spans="1:18" ht="31.5" x14ac:dyDescent="0.25">
      <c r="A20" s="18" t="s">
        <v>374</v>
      </c>
      <c r="B20" s="9"/>
      <c r="C20" s="19" t="s">
        <v>207</v>
      </c>
      <c r="D20" s="166">
        <v>2.29</v>
      </c>
      <c r="E20" s="167">
        <v>6.45</v>
      </c>
      <c r="F20" s="166">
        <v>18.262499999999999</v>
      </c>
      <c r="G20" s="167">
        <v>105.95</v>
      </c>
      <c r="H20" s="166">
        <v>6.0500000000000005E-2</v>
      </c>
      <c r="I20" s="167">
        <v>15.815</v>
      </c>
      <c r="J20" s="166">
        <v>10</v>
      </c>
      <c r="K20" s="167">
        <v>2.38</v>
      </c>
      <c r="L20" s="166">
        <v>58.05</v>
      </c>
      <c r="M20" s="167">
        <v>55.1</v>
      </c>
      <c r="N20" s="167">
        <v>23.024999999999999</v>
      </c>
      <c r="O20" s="166">
        <v>0.84499999999999997</v>
      </c>
      <c r="P20" s="176" t="s">
        <v>195</v>
      </c>
      <c r="Q20" s="124"/>
    </row>
    <row r="21" spans="1:18" ht="31.5" x14ac:dyDescent="0.25">
      <c r="A21" s="18" t="s">
        <v>94</v>
      </c>
      <c r="B21" s="9"/>
      <c r="C21" s="19" t="s">
        <v>200</v>
      </c>
      <c r="D21" s="11">
        <v>17.912500000000001</v>
      </c>
      <c r="E21" s="20">
        <v>30.1</v>
      </c>
      <c r="F21" s="11">
        <v>38.9</v>
      </c>
      <c r="G21" s="20">
        <v>494.99999999999994</v>
      </c>
      <c r="H21" s="11">
        <v>0.14249999999999996</v>
      </c>
      <c r="I21" s="20">
        <v>11.239999999999998</v>
      </c>
      <c r="J21" s="11">
        <v>36.375</v>
      </c>
      <c r="K21" s="20">
        <v>4.8499999999999996</v>
      </c>
      <c r="L21" s="11">
        <v>69.625</v>
      </c>
      <c r="M21" s="20">
        <v>239.24999999999997</v>
      </c>
      <c r="N21" s="20">
        <v>54.144999999999996</v>
      </c>
      <c r="O21" s="11">
        <v>5.2150000000000007</v>
      </c>
      <c r="P21" s="176" t="s">
        <v>196</v>
      </c>
    </row>
    <row r="22" spans="1:18" x14ac:dyDescent="0.25">
      <c r="A22" s="76" t="s">
        <v>34</v>
      </c>
      <c r="B22" s="9"/>
      <c r="C22" s="19">
        <v>180</v>
      </c>
      <c r="D22" s="11">
        <v>0.9</v>
      </c>
      <c r="E22" s="20">
        <v>0</v>
      </c>
      <c r="F22" s="11">
        <v>18.18</v>
      </c>
      <c r="G22" s="46">
        <v>76.319999999999993</v>
      </c>
      <c r="H22" s="47">
        <v>1.9799999999999998E-2</v>
      </c>
      <c r="I22" s="19">
        <v>3.5999999999999996</v>
      </c>
      <c r="J22" s="47">
        <v>0</v>
      </c>
      <c r="K22" s="19">
        <v>0.18000000000000002</v>
      </c>
      <c r="L22" s="47">
        <v>12.6</v>
      </c>
      <c r="M22" s="19">
        <v>12.6</v>
      </c>
      <c r="N22" s="19">
        <v>7.2</v>
      </c>
      <c r="O22" s="47">
        <v>2.52</v>
      </c>
      <c r="P22" s="176" t="s">
        <v>197</v>
      </c>
    </row>
    <row r="23" spans="1:18" ht="24" x14ac:dyDescent="0.25">
      <c r="A23" s="76" t="s">
        <v>13</v>
      </c>
      <c r="B23" s="9"/>
      <c r="C23" s="19">
        <v>60</v>
      </c>
      <c r="D23" s="11">
        <v>3.96</v>
      </c>
      <c r="E23" s="20">
        <v>0.72</v>
      </c>
      <c r="F23" s="11">
        <v>23.76</v>
      </c>
      <c r="G23" s="46">
        <v>118.80000000000001</v>
      </c>
      <c r="H23" s="47">
        <v>0.10200000000000002</v>
      </c>
      <c r="I23" s="19"/>
      <c r="J23" s="47"/>
      <c r="K23" s="19">
        <v>0.84</v>
      </c>
      <c r="L23" s="47">
        <v>17.400000000000002</v>
      </c>
      <c r="M23" s="19">
        <v>90.000000000000014</v>
      </c>
      <c r="N23" s="19">
        <v>28.200000000000006</v>
      </c>
      <c r="O23" s="47">
        <v>2.3400000000000003</v>
      </c>
      <c r="P23" s="176" t="s">
        <v>198</v>
      </c>
    </row>
    <row r="24" spans="1:18" ht="24.75" thickBot="1" x14ac:dyDescent="0.3">
      <c r="A24" s="121" t="s">
        <v>35</v>
      </c>
      <c r="B24" s="9"/>
      <c r="C24" s="19">
        <v>50</v>
      </c>
      <c r="D24" s="47">
        <v>3.8</v>
      </c>
      <c r="E24" s="19">
        <v>0.4</v>
      </c>
      <c r="F24" s="47">
        <v>24.6</v>
      </c>
      <c r="G24" s="46">
        <v>117.5</v>
      </c>
      <c r="H24" s="47">
        <v>5.5000000000000007E-2</v>
      </c>
      <c r="I24" s="19">
        <v>0</v>
      </c>
      <c r="J24" s="47">
        <v>0</v>
      </c>
      <c r="K24" s="19">
        <v>0.55000000000000004</v>
      </c>
      <c r="L24" s="47">
        <v>10</v>
      </c>
      <c r="M24" s="19">
        <v>32.5</v>
      </c>
      <c r="N24" s="19">
        <v>7.0000000000000009</v>
      </c>
      <c r="O24" s="47">
        <v>0.55000000000000016</v>
      </c>
      <c r="P24" s="176" t="s">
        <v>188</v>
      </c>
    </row>
    <row r="25" spans="1:18" ht="17.25" customHeight="1" thickBot="1" x14ac:dyDescent="0.3">
      <c r="A25" s="119" t="s">
        <v>167</v>
      </c>
      <c r="B25" s="98"/>
      <c r="C25" s="83">
        <v>900</v>
      </c>
      <c r="D25" s="22">
        <f>SUM(D19:D24)</f>
        <v>29.962500000000002</v>
      </c>
      <c r="E25" s="22">
        <f t="shared" ref="E25:O25" si="3">SUM(E19:E24)</f>
        <v>37.869999999999997</v>
      </c>
      <c r="F25" s="22">
        <f t="shared" si="3"/>
        <v>127.5025</v>
      </c>
      <c r="G25" s="22">
        <f t="shared" si="3"/>
        <v>937.56999999999994</v>
      </c>
      <c r="H25" s="22">
        <f t="shared" si="3"/>
        <v>0.43979999999999997</v>
      </c>
      <c r="I25" s="22">
        <f t="shared" si="3"/>
        <v>55.654999999999994</v>
      </c>
      <c r="J25" s="22">
        <f t="shared" si="3"/>
        <v>46.375</v>
      </c>
      <c r="K25" s="22">
        <f t="shared" si="3"/>
        <v>9.5</v>
      </c>
      <c r="L25" s="22">
        <f t="shared" si="3"/>
        <v>181.67500000000001</v>
      </c>
      <c r="M25" s="22">
        <f t="shared" si="3"/>
        <v>455.45</v>
      </c>
      <c r="N25" s="22">
        <f t="shared" si="3"/>
        <v>139.57</v>
      </c>
      <c r="O25" s="22">
        <f t="shared" si="3"/>
        <v>12.370000000000001</v>
      </c>
      <c r="P25" s="195"/>
      <c r="Q25" s="123">
        <f>G25/2720</f>
        <v>0.34469485294117647</v>
      </c>
      <c r="R25" s="134" t="s">
        <v>320</v>
      </c>
    </row>
    <row r="26" spans="1:18" ht="16.5" customHeight="1" thickBot="1" x14ac:dyDescent="0.3">
      <c r="A26" s="119" t="s">
        <v>169</v>
      </c>
      <c r="B26" s="100"/>
      <c r="C26" s="83">
        <f>C12+C16+C25</f>
        <v>1730</v>
      </c>
      <c r="D26" s="22">
        <f t="shared" ref="D26:O26" si="4">D12+D16+D25</f>
        <v>54.342500000000001</v>
      </c>
      <c r="E26" s="22">
        <f t="shared" si="4"/>
        <v>64.606499999999997</v>
      </c>
      <c r="F26" s="22">
        <f t="shared" si="4"/>
        <v>256.37749999999994</v>
      </c>
      <c r="G26" s="22">
        <f t="shared" si="4"/>
        <v>1788.2199999999998</v>
      </c>
      <c r="H26" s="22">
        <f t="shared" si="4"/>
        <v>0.87480000000000002</v>
      </c>
      <c r="I26" s="22">
        <f t="shared" si="4"/>
        <v>72.094999999999999</v>
      </c>
      <c r="J26" s="22">
        <f t="shared" si="4"/>
        <v>172.375</v>
      </c>
      <c r="K26" s="22">
        <f t="shared" si="4"/>
        <v>12.315</v>
      </c>
      <c r="L26" s="22">
        <f t="shared" si="4"/>
        <v>663.68999999999983</v>
      </c>
      <c r="M26" s="22">
        <f t="shared" si="4"/>
        <v>951.28</v>
      </c>
      <c r="N26" s="22">
        <f t="shared" si="4"/>
        <v>256.46999999999997</v>
      </c>
      <c r="O26" s="22">
        <f t="shared" si="4"/>
        <v>18.96</v>
      </c>
      <c r="P26" s="195"/>
      <c r="Q26" s="123">
        <f>G26/2720</f>
        <v>0.65743382352941171</v>
      </c>
      <c r="R26" s="131" t="s">
        <v>321</v>
      </c>
    </row>
    <row r="27" spans="1:18" x14ac:dyDescent="0.25">
      <c r="A27" s="121"/>
      <c r="B27" s="9"/>
      <c r="C27" s="8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99"/>
    </row>
    <row r="28" spans="1:18" ht="16.5" thickBot="1" x14ac:dyDescent="0.3">
      <c r="A28" s="75" t="s">
        <v>1</v>
      </c>
      <c r="B28" s="97"/>
      <c r="C28" s="80"/>
      <c r="P28" s="200"/>
    </row>
    <row r="29" spans="1:18" ht="15.75" customHeight="1" x14ac:dyDescent="0.25">
      <c r="A29" s="7" t="s">
        <v>148</v>
      </c>
      <c r="B29" s="82"/>
      <c r="C29" s="41" t="s">
        <v>149</v>
      </c>
      <c r="D29" s="251" t="s">
        <v>150</v>
      </c>
      <c r="E29" s="252"/>
      <c r="F29" s="253"/>
      <c r="G29" s="24" t="s">
        <v>151</v>
      </c>
      <c r="H29" s="264" t="s">
        <v>152</v>
      </c>
      <c r="I29" s="261" t="s">
        <v>153</v>
      </c>
      <c r="J29" s="261" t="s">
        <v>154</v>
      </c>
      <c r="K29" s="261" t="s">
        <v>155</v>
      </c>
      <c r="L29" s="267" t="s">
        <v>156</v>
      </c>
      <c r="M29" s="261" t="s">
        <v>157</v>
      </c>
      <c r="N29" s="261" t="s">
        <v>158</v>
      </c>
      <c r="O29" s="258" t="s">
        <v>159</v>
      </c>
      <c r="P29" s="194" t="s">
        <v>170</v>
      </c>
    </row>
    <row r="30" spans="1:18" ht="16.5" thickBot="1" x14ac:dyDescent="0.3">
      <c r="A30" s="18" t="s">
        <v>160</v>
      </c>
      <c r="B30" s="9"/>
      <c r="C30" s="42" t="s">
        <v>161</v>
      </c>
      <c r="D30" s="254"/>
      <c r="E30" s="255"/>
      <c r="F30" s="256"/>
      <c r="G30" s="20" t="s">
        <v>173</v>
      </c>
      <c r="H30" s="268"/>
      <c r="I30" s="262"/>
      <c r="J30" s="262"/>
      <c r="K30" s="262"/>
      <c r="L30" s="268"/>
      <c r="M30" s="262"/>
      <c r="N30" s="262"/>
      <c r="O30" s="259"/>
      <c r="P30" s="176" t="s">
        <v>171</v>
      </c>
    </row>
    <row r="31" spans="1:18" ht="16.5" thickBot="1" x14ac:dyDescent="0.3">
      <c r="A31" s="13"/>
      <c r="B31" s="93"/>
      <c r="C31" s="57"/>
      <c r="D31" s="14" t="s">
        <v>162</v>
      </c>
      <c r="E31" s="15" t="s">
        <v>163</v>
      </c>
      <c r="F31" s="14" t="s">
        <v>164</v>
      </c>
      <c r="G31" s="14" t="s">
        <v>165</v>
      </c>
      <c r="H31" s="269"/>
      <c r="I31" s="263"/>
      <c r="J31" s="263"/>
      <c r="K31" s="263"/>
      <c r="L31" s="269"/>
      <c r="M31" s="263"/>
      <c r="N31" s="263"/>
      <c r="O31" s="260"/>
      <c r="P31" s="187"/>
    </row>
    <row r="32" spans="1:18" x14ac:dyDescent="0.25">
      <c r="A32" s="7"/>
      <c r="B32" s="16" t="s">
        <v>5</v>
      </c>
      <c r="C32" s="41"/>
      <c r="D32" s="116"/>
      <c r="E32" s="24"/>
      <c r="F32" s="24"/>
      <c r="G32" s="24"/>
      <c r="H32" s="117"/>
      <c r="I32" s="24"/>
      <c r="J32" s="24"/>
      <c r="K32" s="24"/>
      <c r="L32" s="117"/>
      <c r="M32" s="24"/>
      <c r="N32" s="24"/>
      <c r="O32" s="117"/>
      <c r="P32" s="194"/>
    </row>
    <row r="33" spans="1:18" x14ac:dyDescent="0.25">
      <c r="A33" s="18" t="s">
        <v>90</v>
      </c>
      <c r="B33" s="49"/>
      <c r="C33" s="42" t="s">
        <v>89</v>
      </c>
      <c r="D33" s="12">
        <v>6.2750000000000004</v>
      </c>
      <c r="E33" s="20">
        <v>12.11</v>
      </c>
      <c r="F33" s="20">
        <v>15.549999999999997</v>
      </c>
      <c r="G33" s="20">
        <v>196.09999999999997</v>
      </c>
      <c r="H33" s="11">
        <v>3.7999999999999985E-2</v>
      </c>
      <c r="I33" s="20">
        <v>0.105</v>
      </c>
      <c r="J33" s="20">
        <v>71.5</v>
      </c>
      <c r="K33" s="20">
        <v>0.67999999999999994</v>
      </c>
      <c r="L33" s="11">
        <v>158.09999999999997</v>
      </c>
      <c r="M33" s="20">
        <v>112.49999999999999</v>
      </c>
      <c r="N33" s="20">
        <v>12.149999999999999</v>
      </c>
      <c r="O33" s="11">
        <v>0.48499999999999999</v>
      </c>
      <c r="P33" s="176" t="s">
        <v>201</v>
      </c>
    </row>
    <row r="34" spans="1:18" ht="31.5" x14ac:dyDescent="0.25">
      <c r="A34" s="18" t="s">
        <v>16</v>
      </c>
      <c r="B34" s="49"/>
      <c r="C34" s="42" t="s">
        <v>199</v>
      </c>
      <c r="D34" s="12">
        <v>5.28</v>
      </c>
      <c r="E34" s="20">
        <v>6.2</v>
      </c>
      <c r="F34" s="20">
        <v>37.57777777777779</v>
      </c>
      <c r="G34" s="20">
        <v>203.67</v>
      </c>
      <c r="H34" s="11">
        <v>0.18000000000000008</v>
      </c>
      <c r="I34" s="20">
        <v>0.9600000000000003</v>
      </c>
      <c r="J34" s="20">
        <v>37.022222222222233</v>
      </c>
      <c r="K34" s="20">
        <v>0.568888888888889</v>
      </c>
      <c r="L34" s="11">
        <v>148.55333333333334</v>
      </c>
      <c r="M34" s="20">
        <v>233.64666666666673</v>
      </c>
      <c r="N34" s="20">
        <v>70.820000000000007</v>
      </c>
      <c r="O34" s="11">
        <v>1.7244444444444444</v>
      </c>
      <c r="P34" s="176" t="s">
        <v>203</v>
      </c>
    </row>
    <row r="35" spans="1:18" x14ac:dyDescent="0.25">
      <c r="A35" s="18" t="s">
        <v>114</v>
      </c>
      <c r="B35" s="49"/>
      <c r="C35" s="42">
        <v>40</v>
      </c>
      <c r="D35" s="12">
        <v>5.08</v>
      </c>
      <c r="E35" s="20">
        <v>4.6000000000000005</v>
      </c>
      <c r="F35" s="20">
        <v>0.28000000000000003</v>
      </c>
      <c r="G35" s="20">
        <v>62.800000000000004</v>
      </c>
      <c r="H35" s="11">
        <v>2.8000000000000004E-2</v>
      </c>
      <c r="I35" s="20"/>
      <c r="J35" s="20">
        <v>100</v>
      </c>
      <c r="K35" s="20">
        <v>0.24</v>
      </c>
      <c r="L35" s="11">
        <v>22</v>
      </c>
      <c r="M35" s="20">
        <v>76.8</v>
      </c>
      <c r="N35" s="20">
        <v>4.8</v>
      </c>
      <c r="O35" s="11">
        <v>1</v>
      </c>
      <c r="P35" s="176" t="s">
        <v>204</v>
      </c>
    </row>
    <row r="36" spans="1:18" x14ac:dyDescent="0.25">
      <c r="A36" s="18" t="s">
        <v>21</v>
      </c>
      <c r="B36" s="49"/>
      <c r="C36" s="42">
        <v>200</v>
      </c>
      <c r="D36" s="12">
        <v>4.0780000000000003</v>
      </c>
      <c r="E36" s="20">
        <v>3.81</v>
      </c>
      <c r="F36" s="20">
        <v>7.597999999999999</v>
      </c>
      <c r="G36" s="20">
        <v>78.599999999999994</v>
      </c>
      <c r="H36" s="11">
        <v>5.5999999999999994E-2</v>
      </c>
      <c r="I36" s="20">
        <v>1.5879999999999999</v>
      </c>
      <c r="J36" s="20">
        <v>24.4</v>
      </c>
      <c r="K36" s="20">
        <v>0</v>
      </c>
      <c r="L36" s="11">
        <v>151.91999999999999</v>
      </c>
      <c r="M36" s="20">
        <v>124.55999999999999</v>
      </c>
      <c r="N36" s="20">
        <v>21.34</v>
      </c>
      <c r="O36" s="11">
        <v>0.44799999999999995</v>
      </c>
      <c r="P36" s="176" t="s">
        <v>202</v>
      </c>
    </row>
    <row r="37" spans="1:18" ht="23.25" customHeight="1" thickBot="1" x14ac:dyDescent="0.3">
      <c r="A37" s="18" t="s">
        <v>37</v>
      </c>
      <c r="B37" s="49"/>
      <c r="C37" s="42">
        <v>50</v>
      </c>
      <c r="D37" s="12">
        <v>3.75</v>
      </c>
      <c r="E37" s="20">
        <v>1.45</v>
      </c>
      <c r="F37" s="33">
        <v>25.7</v>
      </c>
      <c r="G37" s="12">
        <v>131</v>
      </c>
      <c r="H37" s="12">
        <v>5.5000000000000007E-2</v>
      </c>
      <c r="I37" s="20">
        <v>0</v>
      </c>
      <c r="J37" s="11">
        <v>0</v>
      </c>
      <c r="K37" s="20">
        <v>0.85000000000000009</v>
      </c>
      <c r="L37" s="11">
        <v>9.5</v>
      </c>
      <c r="M37" s="20">
        <v>32.5</v>
      </c>
      <c r="N37" s="20">
        <v>6.5</v>
      </c>
      <c r="O37" s="11">
        <v>0.6</v>
      </c>
      <c r="P37" s="176" t="s">
        <v>188</v>
      </c>
    </row>
    <row r="38" spans="1:18" ht="16.5" thickBot="1" x14ac:dyDescent="0.3">
      <c r="A38" s="119" t="s">
        <v>167</v>
      </c>
      <c r="B38" s="100"/>
      <c r="C38" s="58">
        <v>550</v>
      </c>
      <c r="D38" s="37">
        <f>SUM(D33:D37)</f>
        <v>24.462999999999997</v>
      </c>
      <c r="E38" s="37">
        <f t="shared" ref="E38:O38" si="5">SUM(E33:E37)</f>
        <v>28.169999999999998</v>
      </c>
      <c r="F38" s="37">
        <f t="shared" si="5"/>
        <v>86.705777777777783</v>
      </c>
      <c r="G38" s="37">
        <f t="shared" si="5"/>
        <v>672.17</v>
      </c>
      <c r="H38" s="37">
        <f t="shared" si="5"/>
        <v>0.35700000000000004</v>
      </c>
      <c r="I38" s="37">
        <f t="shared" si="5"/>
        <v>2.6530000000000005</v>
      </c>
      <c r="J38" s="37">
        <f t="shared" si="5"/>
        <v>232.92222222222225</v>
      </c>
      <c r="K38" s="37">
        <f t="shared" si="5"/>
        <v>2.338888888888889</v>
      </c>
      <c r="L38" s="37">
        <f t="shared" si="5"/>
        <v>490.07333333333327</v>
      </c>
      <c r="M38" s="37">
        <f t="shared" si="5"/>
        <v>580.00666666666666</v>
      </c>
      <c r="N38" s="37">
        <f t="shared" si="5"/>
        <v>115.61</v>
      </c>
      <c r="O38" s="37">
        <f t="shared" si="5"/>
        <v>4.2574444444444444</v>
      </c>
      <c r="P38" s="201"/>
    </row>
    <row r="39" spans="1:18" x14ac:dyDescent="0.25">
      <c r="A39" s="18"/>
      <c r="B39" s="49" t="s">
        <v>168</v>
      </c>
      <c r="C39" s="4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176"/>
    </row>
    <row r="40" spans="1:18" s="68" customFormat="1" ht="25.5" customHeight="1" thickBot="1" x14ac:dyDescent="0.3">
      <c r="A40" s="76" t="s">
        <v>34</v>
      </c>
      <c r="B40" s="9"/>
      <c r="C40" s="19">
        <v>180</v>
      </c>
      <c r="D40" s="11">
        <v>0.9</v>
      </c>
      <c r="E40" s="20">
        <v>0</v>
      </c>
      <c r="F40" s="11">
        <v>18.18</v>
      </c>
      <c r="G40" s="20">
        <v>76.319999999999993</v>
      </c>
      <c r="H40" s="47">
        <v>1.9799999999999998E-2</v>
      </c>
      <c r="I40" s="19">
        <v>3.5999999999999996</v>
      </c>
      <c r="J40" s="47">
        <v>0</v>
      </c>
      <c r="K40" s="19">
        <v>0.18000000000000002</v>
      </c>
      <c r="L40" s="47">
        <v>12.6</v>
      </c>
      <c r="M40" s="19">
        <v>12.6</v>
      </c>
      <c r="N40" s="19">
        <v>7.2</v>
      </c>
      <c r="O40" s="47">
        <v>2.52</v>
      </c>
      <c r="P40" s="176" t="s">
        <v>197</v>
      </c>
      <c r="Q40" s="108"/>
    </row>
    <row r="41" spans="1:18" ht="16.5" thickBot="1" x14ac:dyDescent="0.3">
      <c r="A41" s="119" t="s">
        <v>167</v>
      </c>
      <c r="B41" s="99"/>
      <c r="C41" s="83">
        <v>180</v>
      </c>
      <c r="D41" s="22">
        <f>D40</f>
        <v>0.9</v>
      </c>
      <c r="E41" s="22">
        <f>E40</f>
        <v>0</v>
      </c>
      <c r="F41" s="22">
        <f>F40</f>
        <v>18.18</v>
      </c>
      <c r="G41" s="22">
        <f>G40</f>
        <v>76.319999999999993</v>
      </c>
      <c r="H41" s="22">
        <f>H40</f>
        <v>1.9799999999999998E-2</v>
      </c>
      <c r="I41" s="22">
        <f t="shared" ref="I41:O41" si="6">I40</f>
        <v>3.5999999999999996</v>
      </c>
      <c r="J41" s="22">
        <f t="shared" si="6"/>
        <v>0</v>
      </c>
      <c r="K41" s="22">
        <f t="shared" si="6"/>
        <v>0.18000000000000002</v>
      </c>
      <c r="L41" s="22">
        <f t="shared" si="6"/>
        <v>12.6</v>
      </c>
      <c r="M41" s="22">
        <f t="shared" si="6"/>
        <v>12.6</v>
      </c>
      <c r="N41" s="22">
        <f t="shared" si="6"/>
        <v>7.2</v>
      </c>
      <c r="O41" s="22">
        <f t="shared" si="6"/>
        <v>2.52</v>
      </c>
      <c r="P41" s="195"/>
    </row>
    <row r="42" spans="1:18" ht="18" customHeight="1" thickBot="1" x14ac:dyDescent="0.3">
      <c r="A42" s="249" t="s">
        <v>367</v>
      </c>
      <c r="B42" s="250"/>
      <c r="C42" s="165">
        <f>C38+C41</f>
        <v>730</v>
      </c>
      <c r="D42" s="85">
        <f>D38+D41</f>
        <v>25.362999999999996</v>
      </c>
      <c r="E42" s="85">
        <f t="shared" ref="E42:O42" si="7">E38+E41</f>
        <v>28.169999999999998</v>
      </c>
      <c r="F42" s="85">
        <f t="shared" si="7"/>
        <v>104.88577777777778</v>
      </c>
      <c r="G42" s="85">
        <f t="shared" si="7"/>
        <v>748.49</v>
      </c>
      <c r="H42" s="85">
        <f t="shared" si="7"/>
        <v>0.37680000000000002</v>
      </c>
      <c r="I42" s="85">
        <f t="shared" si="7"/>
        <v>6.2530000000000001</v>
      </c>
      <c r="J42" s="85">
        <f t="shared" si="7"/>
        <v>232.92222222222225</v>
      </c>
      <c r="K42" s="85">
        <f t="shared" si="7"/>
        <v>2.5188888888888892</v>
      </c>
      <c r="L42" s="85">
        <f t="shared" si="7"/>
        <v>502.67333333333329</v>
      </c>
      <c r="M42" s="85">
        <f t="shared" si="7"/>
        <v>592.60666666666668</v>
      </c>
      <c r="N42" s="85">
        <f t="shared" si="7"/>
        <v>122.81</v>
      </c>
      <c r="O42" s="85">
        <f t="shared" si="7"/>
        <v>6.7774444444444448</v>
      </c>
      <c r="P42" s="194"/>
      <c r="Q42" s="123">
        <f>G42/2720</f>
        <v>0.27518014705882354</v>
      </c>
      <c r="R42" s="131" t="s">
        <v>323</v>
      </c>
    </row>
    <row r="43" spans="1:18" x14ac:dyDescent="0.25">
      <c r="A43" s="7"/>
      <c r="B43" s="16" t="s">
        <v>12</v>
      </c>
      <c r="C43" s="59"/>
      <c r="D43" s="116"/>
      <c r="E43" s="24"/>
      <c r="F43" s="117"/>
      <c r="G43" s="24"/>
      <c r="H43" s="117"/>
      <c r="I43" s="24"/>
      <c r="J43" s="24"/>
      <c r="K43" s="24"/>
      <c r="L43" s="117"/>
      <c r="M43" s="24"/>
      <c r="N43" s="24"/>
      <c r="O43" s="117"/>
      <c r="P43" s="198"/>
    </row>
    <row r="44" spans="1:18" x14ac:dyDescent="0.25">
      <c r="A44" s="18" t="s">
        <v>107</v>
      </c>
      <c r="B44" s="73"/>
      <c r="C44" s="19">
        <v>100</v>
      </c>
      <c r="D44" s="11">
        <v>0.8</v>
      </c>
      <c r="E44" s="20">
        <v>0.1</v>
      </c>
      <c r="F44" s="11">
        <v>2.5</v>
      </c>
      <c r="G44" s="20">
        <v>14</v>
      </c>
      <c r="H44" s="11">
        <v>0.03</v>
      </c>
      <c r="I44" s="20">
        <v>10</v>
      </c>
      <c r="J44" s="20">
        <v>0</v>
      </c>
      <c r="K44" s="20">
        <v>0.1</v>
      </c>
      <c r="L44" s="11">
        <v>23</v>
      </c>
      <c r="M44" s="20">
        <v>42</v>
      </c>
      <c r="N44" s="20">
        <v>14</v>
      </c>
      <c r="O44" s="11">
        <v>0.6</v>
      </c>
      <c r="P44" s="176" t="s">
        <v>194</v>
      </c>
    </row>
    <row r="45" spans="1:18" ht="31.5" x14ac:dyDescent="0.25">
      <c r="A45" s="18" t="s">
        <v>344</v>
      </c>
      <c r="B45" s="9"/>
      <c r="C45" s="19">
        <v>250</v>
      </c>
      <c r="D45" s="12">
        <v>1.9724999999999999</v>
      </c>
      <c r="E45" s="20">
        <v>6.3712499999999999</v>
      </c>
      <c r="F45" s="11">
        <v>12.112500000000001</v>
      </c>
      <c r="G45" s="20">
        <v>105.75</v>
      </c>
      <c r="H45" s="11">
        <v>0.09</v>
      </c>
      <c r="I45" s="20">
        <v>8.25</v>
      </c>
      <c r="J45" s="20">
        <v>0</v>
      </c>
      <c r="K45" s="20">
        <v>1.2250000000000001</v>
      </c>
      <c r="L45" s="11">
        <v>26.7</v>
      </c>
      <c r="M45" s="20">
        <v>55.975000000000001</v>
      </c>
      <c r="N45" s="20">
        <v>22.774999999999999</v>
      </c>
      <c r="O45" s="11">
        <v>0.875</v>
      </c>
      <c r="P45" s="176" t="s">
        <v>209</v>
      </c>
    </row>
    <row r="46" spans="1:18" x14ac:dyDescent="0.25">
      <c r="A46" s="18" t="s">
        <v>345</v>
      </c>
      <c r="B46" s="9"/>
      <c r="C46" s="19" t="s">
        <v>208</v>
      </c>
      <c r="D46" s="11">
        <v>14.5</v>
      </c>
      <c r="E46" s="20">
        <v>22.19</v>
      </c>
      <c r="F46" s="11">
        <v>4.8899999999999997</v>
      </c>
      <c r="G46" s="20">
        <v>271</v>
      </c>
      <c r="H46" s="11">
        <v>0.03</v>
      </c>
      <c r="I46" s="20">
        <v>0.92</v>
      </c>
      <c r="J46" s="20"/>
      <c r="K46" s="20">
        <v>2.61</v>
      </c>
      <c r="L46" s="11">
        <v>21.81</v>
      </c>
      <c r="M46" s="20">
        <v>154.15</v>
      </c>
      <c r="N46" s="20">
        <v>22.03</v>
      </c>
      <c r="O46" s="11">
        <v>3.06</v>
      </c>
      <c r="P46" s="176" t="s">
        <v>210</v>
      </c>
    </row>
    <row r="47" spans="1:18" x14ac:dyDescent="0.25">
      <c r="A47" s="18" t="s">
        <v>39</v>
      </c>
      <c r="B47" s="9"/>
      <c r="C47" s="19">
        <v>180</v>
      </c>
      <c r="D47" s="11">
        <v>6.7913999999999994</v>
      </c>
      <c r="E47" s="20">
        <v>0.80279999999999996</v>
      </c>
      <c r="F47" s="11">
        <v>38.303999999999995</v>
      </c>
      <c r="G47" s="20">
        <v>187.55999999999997</v>
      </c>
      <c r="H47" s="11">
        <v>6.8399999999999989E-2</v>
      </c>
      <c r="I47" s="20"/>
      <c r="J47" s="20"/>
      <c r="K47" s="20">
        <v>0.92700000000000016</v>
      </c>
      <c r="L47" s="11">
        <v>13.429800000000002</v>
      </c>
      <c r="M47" s="20">
        <v>44.601300000000002</v>
      </c>
      <c r="N47" s="20">
        <v>10.3428</v>
      </c>
      <c r="O47" s="11">
        <v>1.0224</v>
      </c>
      <c r="P47" s="176" t="s">
        <v>211</v>
      </c>
    </row>
    <row r="48" spans="1:18" x14ac:dyDescent="0.25">
      <c r="A48" s="18" t="s">
        <v>386</v>
      </c>
      <c r="B48" s="9"/>
      <c r="C48" s="42">
        <v>200</v>
      </c>
      <c r="D48" s="11">
        <v>0.66200000000000003</v>
      </c>
      <c r="E48" s="20">
        <v>0.09</v>
      </c>
      <c r="F48" s="11">
        <v>22.033999999999992</v>
      </c>
      <c r="G48" s="20">
        <v>92.799999999999983</v>
      </c>
      <c r="H48" s="11">
        <v>1.5999999999999997E-2</v>
      </c>
      <c r="I48" s="20">
        <v>0.72599999999999976</v>
      </c>
      <c r="J48" s="20">
        <v>0</v>
      </c>
      <c r="K48" s="20">
        <v>0.50800000000000001</v>
      </c>
      <c r="L48" s="11">
        <v>32.18</v>
      </c>
      <c r="M48" s="20">
        <v>23.439999999999998</v>
      </c>
      <c r="N48" s="20">
        <v>17.459999999999997</v>
      </c>
      <c r="O48" s="11">
        <v>0.66799999999999993</v>
      </c>
      <c r="P48" s="188" t="s">
        <v>212</v>
      </c>
    </row>
    <row r="49" spans="1:18" ht="16.5" customHeight="1" x14ac:dyDescent="0.25">
      <c r="A49" s="18" t="s">
        <v>13</v>
      </c>
      <c r="B49" s="9"/>
      <c r="C49" s="42">
        <v>60</v>
      </c>
      <c r="D49" s="11">
        <v>3.96</v>
      </c>
      <c r="E49" s="20">
        <v>0.72</v>
      </c>
      <c r="F49" s="11">
        <v>23.76</v>
      </c>
      <c r="G49" s="20">
        <v>118.80000000000001</v>
      </c>
      <c r="H49" s="11">
        <v>0.10200000000000002</v>
      </c>
      <c r="I49" s="20"/>
      <c r="J49" s="20"/>
      <c r="K49" s="20">
        <v>0.84</v>
      </c>
      <c r="L49" s="11">
        <v>17.400000000000002</v>
      </c>
      <c r="M49" s="20">
        <v>90.000000000000014</v>
      </c>
      <c r="N49" s="20">
        <v>28.200000000000006</v>
      </c>
      <c r="O49" s="11">
        <v>2.3400000000000003</v>
      </c>
      <c r="P49" s="188" t="s">
        <v>198</v>
      </c>
    </row>
    <row r="50" spans="1:18" ht="16.5" customHeight="1" thickBot="1" x14ac:dyDescent="0.3">
      <c r="A50" s="18" t="s">
        <v>35</v>
      </c>
      <c r="B50" s="9"/>
      <c r="C50" s="19">
        <v>50</v>
      </c>
      <c r="D50" s="47">
        <v>3.8</v>
      </c>
      <c r="E50" s="19">
        <v>0.4</v>
      </c>
      <c r="F50" s="47">
        <v>24.6</v>
      </c>
      <c r="G50" s="46">
        <v>117.5</v>
      </c>
      <c r="H50" s="47">
        <v>5.5000000000000007E-2</v>
      </c>
      <c r="I50" s="19">
        <v>0</v>
      </c>
      <c r="J50" s="47">
        <v>0</v>
      </c>
      <c r="K50" s="19">
        <v>0.55000000000000004</v>
      </c>
      <c r="L50" s="47">
        <v>10</v>
      </c>
      <c r="M50" s="19">
        <v>32.5</v>
      </c>
      <c r="N50" s="19">
        <v>7.0000000000000009</v>
      </c>
      <c r="O50" s="47">
        <v>0.55000000000000016</v>
      </c>
      <c r="P50" s="187" t="s">
        <v>188</v>
      </c>
    </row>
    <row r="51" spans="1:18" ht="20.25" customHeight="1" thickBot="1" x14ac:dyDescent="0.3">
      <c r="A51" s="119" t="s">
        <v>167</v>
      </c>
      <c r="B51" s="100"/>
      <c r="C51" s="83">
        <v>940</v>
      </c>
      <c r="D51" s="37">
        <f>SUM(D44:D50)</f>
        <v>32.485900000000001</v>
      </c>
      <c r="E51" s="37">
        <f t="shared" ref="E51:O51" si="8">SUM(E44:E50)</f>
        <v>30.674050000000001</v>
      </c>
      <c r="F51" s="37">
        <f t="shared" si="8"/>
        <v>128.20050000000001</v>
      </c>
      <c r="G51" s="37">
        <f t="shared" si="8"/>
        <v>907.40999999999985</v>
      </c>
      <c r="H51" s="37">
        <f t="shared" si="8"/>
        <v>0.39139999999999997</v>
      </c>
      <c r="I51" s="37">
        <f t="shared" si="8"/>
        <v>19.896000000000001</v>
      </c>
      <c r="J51" s="37">
        <f t="shared" si="8"/>
        <v>0</v>
      </c>
      <c r="K51" s="37">
        <f t="shared" si="8"/>
        <v>6.76</v>
      </c>
      <c r="L51" s="37">
        <f t="shared" si="8"/>
        <v>144.5198</v>
      </c>
      <c r="M51" s="37">
        <f t="shared" si="8"/>
        <v>442.66629999999998</v>
      </c>
      <c r="N51" s="37">
        <f t="shared" si="8"/>
        <v>121.8078</v>
      </c>
      <c r="O51" s="37">
        <f t="shared" si="8"/>
        <v>9.1154000000000011</v>
      </c>
      <c r="P51" s="204"/>
      <c r="Q51" s="123">
        <f>G51/2720</f>
        <v>0.33360661764705879</v>
      </c>
      <c r="R51" s="134" t="s">
        <v>320</v>
      </c>
    </row>
    <row r="52" spans="1:18" ht="19.5" customHeight="1" thickBot="1" x14ac:dyDescent="0.3">
      <c r="A52" s="119" t="s">
        <v>169</v>
      </c>
      <c r="B52" s="100"/>
      <c r="C52" s="83">
        <f>C38+C41+C51</f>
        <v>1670</v>
      </c>
      <c r="D52" s="22">
        <f t="shared" ref="D52:O52" si="9">D38+D41+D51</f>
        <v>57.8489</v>
      </c>
      <c r="E52" s="22">
        <f t="shared" si="9"/>
        <v>58.844049999999996</v>
      </c>
      <c r="F52" s="22">
        <f t="shared" si="9"/>
        <v>233.08627777777778</v>
      </c>
      <c r="G52" s="22">
        <f t="shared" si="9"/>
        <v>1655.8999999999999</v>
      </c>
      <c r="H52" s="22">
        <f t="shared" si="9"/>
        <v>0.76819999999999999</v>
      </c>
      <c r="I52" s="22">
        <f t="shared" si="9"/>
        <v>26.149000000000001</v>
      </c>
      <c r="J52" s="22">
        <f t="shared" si="9"/>
        <v>232.92222222222225</v>
      </c>
      <c r="K52" s="22">
        <f t="shared" si="9"/>
        <v>9.2788888888888899</v>
      </c>
      <c r="L52" s="22">
        <f t="shared" si="9"/>
        <v>647.19313333333332</v>
      </c>
      <c r="M52" s="22">
        <f t="shared" si="9"/>
        <v>1035.2729666666667</v>
      </c>
      <c r="N52" s="22">
        <f t="shared" si="9"/>
        <v>244.61779999999999</v>
      </c>
      <c r="O52" s="22">
        <f t="shared" si="9"/>
        <v>15.892844444444446</v>
      </c>
      <c r="P52" s="201"/>
      <c r="Q52" s="123">
        <f>G52/2720</f>
        <v>0.60878676470588233</v>
      </c>
      <c r="R52" s="131" t="s">
        <v>321</v>
      </c>
    </row>
    <row r="53" spans="1:18" x14ac:dyDescent="0.25">
      <c r="A53" s="38"/>
      <c r="B53" s="16"/>
      <c r="C53" s="81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99"/>
    </row>
    <row r="54" spans="1:18" ht="16.5" thickBot="1" x14ac:dyDescent="0.3">
      <c r="A54" s="75" t="s">
        <v>2</v>
      </c>
      <c r="B54" s="49"/>
      <c r="C54" s="80"/>
      <c r="P54" s="200"/>
    </row>
    <row r="55" spans="1:18" ht="15.75" customHeight="1" x14ac:dyDescent="0.25">
      <c r="A55" s="7" t="s">
        <v>148</v>
      </c>
      <c r="B55" s="82"/>
      <c r="C55" s="41" t="s">
        <v>149</v>
      </c>
      <c r="D55" s="251" t="s">
        <v>150</v>
      </c>
      <c r="E55" s="252"/>
      <c r="F55" s="253"/>
      <c r="G55" s="24" t="s">
        <v>151</v>
      </c>
      <c r="H55" s="264" t="s">
        <v>152</v>
      </c>
      <c r="I55" s="261" t="s">
        <v>153</v>
      </c>
      <c r="J55" s="267" t="s">
        <v>154</v>
      </c>
      <c r="K55" s="261" t="s">
        <v>155</v>
      </c>
      <c r="L55" s="267" t="s">
        <v>156</v>
      </c>
      <c r="M55" s="261" t="s">
        <v>157</v>
      </c>
      <c r="N55" s="258" t="s">
        <v>158</v>
      </c>
      <c r="O55" s="258" t="s">
        <v>159</v>
      </c>
      <c r="P55" s="194" t="s">
        <v>170</v>
      </c>
    </row>
    <row r="56" spans="1:18" ht="16.5" thickBot="1" x14ac:dyDescent="0.3">
      <c r="A56" s="18" t="s">
        <v>160</v>
      </c>
      <c r="B56" s="9"/>
      <c r="C56" s="42" t="s">
        <v>161</v>
      </c>
      <c r="D56" s="254"/>
      <c r="E56" s="255"/>
      <c r="F56" s="256"/>
      <c r="G56" s="20" t="s">
        <v>173</v>
      </c>
      <c r="H56" s="265"/>
      <c r="I56" s="262"/>
      <c r="J56" s="268"/>
      <c r="K56" s="262"/>
      <c r="L56" s="268"/>
      <c r="M56" s="262"/>
      <c r="N56" s="259"/>
      <c r="O56" s="259"/>
      <c r="P56" s="176" t="s">
        <v>171</v>
      </c>
    </row>
    <row r="57" spans="1:18" ht="16.5" thickBot="1" x14ac:dyDescent="0.3">
      <c r="A57" s="18"/>
      <c r="B57" s="9"/>
      <c r="C57" s="42"/>
      <c r="D57" s="118" t="s">
        <v>162</v>
      </c>
      <c r="E57" s="24" t="s">
        <v>163</v>
      </c>
      <c r="F57" s="117" t="s">
        <v>164</v>
      </c>
      <c r="G57" s="24" t="s">
        <v>165</v>
      </c>
      <c r="H57" s="266"/>
      <c r="I57" s="263"/>
      <c r="J57" s="269"/>
      <c r="K57" s="263"/>
      <c r="L57" s="269"/>
      <c r="M57" s="263"/>
      <c r="N57" s="260"/>
      <c r="O57" s="260"/>
      <c r="P57" s="176"/>
    </row>
    <row r="58" spans="1:18" x14ac:dyDescent="0.25">
      <c r="A58" s="7"/>
      <c r="B58" s="16" t="s">
        <v>5</v>
      </c>
      <c r="C58" s="17"/>
      <c r="D58" s="117"/>
      <c r="E58" s="24"/>
      <c r="F58" s="117"/>
      <c r="G58" s="24"/>
      <c r="H58" s="117"/>
      <c r="I58" s="24"/>
      <c r="J58" s="117"/>
      <c r="K58" s="24"/>
      <c r="L58" s="117"/>
      <c r="M58" s="24"/>
      <c r="N58" s="118"/>
      <c r="O58" s="24"/>
      <c r="P58" s="194"/>
    </row>
    <row r="59" spans="1:18" x14ac:dyDescent="0.25">
      <c r="A59" s="18" t="s">
        <v>91</v>
      </c>
      <c r="B59" s="49"/>
      <c r="C59" s="19" t="s">
        <v>92</v>
      </c>
      <c r="D59" s="11">
        <v>2.33</v>
      </c>
      <c r="E59" s="20">
        <v>8.1199999999999992</v>
      </c>
      <c r="F59" s="11">
        <v>15.549999999999997</v>
      </c>
      <c r="G59" s="20">
        <v>144.59999999999997</v>
      </c>
      <c r="H59" s="11">
        <v>3.2999999999999988E-2</v>
      </c>
      <c r="I59" s="20">
        <v>0</v>
      </c>
      <c r="J59" s="11">
        <v>40</v>
      </c>
      <c r="K59" s="20">
        <v>0.62</v>
      </c>
      <c r="L59" s="11">
        <v>8.1</v>
      </c>
      <c r="M59" s="20">
        <v>22.5</v>
      </c>
      <c r="N59" s="33">
        <v>3.9</v>
      </c>
      <c r="O59" s="20">
        <v>0.38</v>
      </c>
      <c r="P59" s="176" t="s">
        <v>186</v>
      </c>
    </row>
    <row r="60" spans="1:18" ht="31.5" x14ac:dyDescent="0.25">
      <c r="A60" s="18" t="s">
        <v>79</v>
      </c>
      <c r="B60" s="49"/>
      <c r="C60" s="19" t="s">
        <v>214</v>
      </c>
      <c r="D60" s="11">
        <v>8.1</v>
      </c>
      <c r="E60" s="20">
        <v>7.85</v>
      </c>
      <c r="F60" s="11">
        <v>14.88</v>
      </c>
      <c r="G60" s="20">
        <v>205.88</v>
      </c>
      <c r="H60" s="11">
        <v>0.12380000000000002</v>
      </c>
      <c r="I60" s="20">
        <v>0.74200000000000021</v>
      </c>
      <c r="J60" s="11">
        <v>154.70000000000002</v>
      </c>
      <c r="K60" s="20">
        <v>0.98599999999999999</v>
      </c>
      <c r="L60" s="11">
        <v>345.03399999999999</v>
      </c>
      <c r="M60" s="20">
        <v>425.05400000000009</v>
      </c>
      <c r="N60" s="33">
        <v>50.286000000000001</v>
      </c>
      <c r="O60" s="20">
        <v>1.4540000000000004</v>
      </c>
      <c r="P60" s="176" t="s">
        <v>215</v>
      </c>
    </row>
    <row r="61" spans="1:18" ht="18.75" customHeight="1" x14ac:dyDescent="0.25">
      <c r="A61" s="18" t="s">
        <v>80</v>
      </c>
      <c r="B61" s="49"/>
      <c r="C61" s="19" t="s">
        <v>216</v>
      </c>
      <c r="D61" s="11">
        <v>2.4249999999999998</v>
      </c>
      <c r="E61" s="20">
        <v>0.95</v>
      </c>
      <c r="F61" s="11">
        <v>11.6</v>
      </c>
      <c r="G61" s="20">
        <v>99.14</v>
      </c>
      <c r="H61" s="11">
        <v>4.859999999999999E-2</v>
      </c>
      <c r="I61" s="20">
        <v>0</v>
      </c>
      <c r="J61" s="11">
        <v>29.134999999999998</v>
      </c>
      <c r="K61" s="20">
        <v>0.72500000000000009</v>
      </c>
      <c r="L61" s="11">
        <v>11.01135</v>
      </c>
      <c r="M61" s="20">
        <v>29.904000000000003</v>
      </c>
      <c r="N61" s="33">
        <v>8.5887000000000011</v>
      </c>
      <c r="O61" s="20">
        <v>0.50050000000000006</v>
      </c>
      <c r="P61" s="176" t="s">
        <v>217</v>
      </c>
    </row>
    <row r="62" spans="1:18" x14ac:dyDescent="0.25">
      <c r="A62" s="18" t="s">
        <v>19</v>
      </c>
      <c r="B62" s="9"/>
      <c r="C62" s="42" t="s">
        <v>218</v>
      </c>
      <c r="D62" s="11">
        <v>0.38</v>
      </c>
      <c r="E62" s="20">
        <v>9.69E-2</v>
      </c>
      <c r="F62" s="11">
        <v>10.056000000000001</v>
      </c>
      <c r="G62" s="20">
        <v>42.66</v>
      </c>
      <c r="H62" s="47">
        <v>1.9000000000000002E-3</v>
      </c>
      <c r="I62" s="19">
        <v>0.19000000000000003</v>
      </c>
      <c r="J62" s="47">
        <v>0</v>
      </c>
      <c r="K62" s="19">
        <v>0</v>
      </c>
      <c r="L62" s="47">
        <v>18.939</v>
      </c>
      <c r="M62" s="19">
        <v>15.656000000000002</v>
      </c>
      <c r="N62" s="63">
        <v>8.3600000000000012</v>
      </c>
      <c r="O62" s="19">
        <v>1.5880000000000001</v>
      </c>
      <c r="P62" s="176" t="s">
        <v>219</v>
      </c>
    </row>
    <row r="63" spans="1:18" x14ac:dyDescent="0.25">
      <c r="A63" s="18" t="s">
        <v>70</v>
      </c>
      <c r="B63" s="9"/>
      <c r="C63" s="42">
        <v>120</v>
      </c>
      <c r="D63" s="12">
        <v>0.48</v>
      </c>
      <c r="E63" s="20">
        <v>0.48</v>
      </c>
      <c r="F63" s="20">
        <v>11.759999999999998</v>
      </c>
      <c r="G63" s="20">
        <v>56.399999999999984</v>
      </c>
      <c r="H63" s="10">
        <v>3.599999999999999E-2</v>
      </c>
      <c r="I63" s="19">
        <v>11.999999999999996</v>
      </c>
      <c r="J63" s="47">
        <v>0</v>
      </c>
      <c r="K63" s="19">
        <v>0.24</v>
      </c>
      <c r="L63" s="47">
        <v>19.2</v>
      </c>
      <c r="M63" s="19">
        <v>13.2</v>
      </c>
      <c r="N63" s="19">
        <v>10.799999999999999</v>
      </c>
      <c r="O63" s="47">
        <v>2.6399999999999997</v>
      </c>
      <c r="P63" s="176" t="s">
        <v>189</v>
      </c>
    </row>
    <row r="64" spans="1:18" ht="24.75" thickBot="1" x14ac:dyDescent="0.3">
      <c r="A64" s="18" t="s">
        <v>37</v>
      </c>
      <c r="B64" s="49"/>
      <c r="C64" s="42">
        <v>30</v>
      </c>
      <c r="D64" s="12">
        <v>2.25</v>
      </c>
      <c r="E64" s="20">
        <v>0.87</v>
      </c>
      <c r="F64" s="33">
        <v>15.419999999999998</v>
      </c>
      <c r="G64" s="12">
        <v>78.599999999999994</v>
      </c>
      <c r="H64" s="12">
        <v>3.3000000000000002E-2</v>
      </c>
      <c r="I64" s="20">
        <v>0</v>
      </c>
      <c r="J64" s="11">
        <v>0</v>
      </c>
      <c r="K64" s="20">
        <v>0.51</v>
      </c>
      <c r="L64" s="11">
        <v>5.7</v>
      </c>
      <c r="M64" s="20">
        <v>19.5</v>
      </c>
      <c r="N64" s="20">
        <v>3.9</v>
      </c>
      <c r="O64" s="11">
        <v>0.36</v>
      </c>
      <c r="P64" s="176" t="s">
        <v>188</v>
      </c>
    </row>
    <row r="65" spans="1:18" ht="16.5" thickBot="1" x14ac:dyDescent="0.3">
      <c r="A65" s="119" t="s">
        <v>167</v>
      </c>
      <c r="B65" s="98"/>
      <c r="C65" s="21">
        <v>640</v>
      </c>
      <c r="D65" s="22">
        <f>SUM(D59:D64)</f>
        <v>15.965000000000002</v>
      </c>
      <c r="E65" s="22">
        <f t="shared" ref="E65:O65" si="10">SUM(E59:E64)</f>
        <v>18.366900000000001</v>
      </c>
      <c r="F65" s="22">
        <f t="shared" si="10"/>
        <v>79.265999999999991</v>
      </c>
      <c r="G65" s="22">
        <f>SUM(G59:G64)</f>
        <v>627.28</v>
      </c>
      <c r="H65" s="22">
        <f t="shared" si="10"/>
        <v>0.27629999999999999</v>
      </c>
      <c r="I65" s="22">
        <f t="shared" si="10"/>
        <v>12.931999999999997</v>
      </c>
      <c r="J65" s="22">
        <f t="shared" si="10"/>
        <v>223.83500000000001</v>
      </c>
      <c r="K65" s="22">
        <f t="shared" si="10"/>
        <v>3.0809999999999995</v>
      </c>
      <c r="L65" s="22">
        <f t="shared" si="10"/>
        <v>407.98435000000001</v>
      </c>
      <c r="M65" s="22">
        <f t="shared" si="10"/>
        <v>525.81400000000008</v>
      </c>
      <c r="N65" s="22">
        <f t="shared" si="10"/>
        <v>85.834700000000012</v>
      </c>
      <c r="O65" s="22">
        <f t="shared" si="10"/>
        <v>6.9225000000000003</v>
      </c>
      <c r="P65" s="195"/>
    </row>
    <row r="66" spans="1:18" x14ac:dyDescent="0.25">
      <c r="A66" s="18"/>
      <c r="B66" s="49" t="s">
        <v>168</v>
      </c>
      <c r="C66" s="17"/>
      <c r="D66" s="117"/>
      <c r="E66" s="20"/>
      <c r="F66" s="117"/>
      <c r="G66" s="20"/>
      <c r="H66" s="117"/>
      <c r="I66" s="20"/>
      <c r="J66" s="11"/>
      <c r="K66" s="20"/>
      <c r="L66" s="11"/>
      <c r="M66" s="20"/>
      <c r="N66" s="24"/>
      <c r="O66" s="33"/>
      <c r="P66" s="176"/>
    </row>
    <row r="67" spans="1:18" x14ac:dyDescent="0.25">
      <c r="A67" s="18" t="s">
        <v>220</v>
      </c>
      <c r="B67" s="9"/>
      <c r="C67" s="42">
        <v>20</v>
      </c>
      <c r="D67" s="11">
        <v>1.84</v>
      </c>
      <c r="E67" s="20">
        <v>2.8200000000000003</v>
      </c>
      <c r="F67" s="11">
        <v>12.640000000000002</v>
      </c>
      <c r="G67" s="20">
        <v>83.2</v>
      </c>
      <c r="H67" s="20">
        <v>2.8000000000000004E-2</v>
      </c>
      <c r="I67" s="20">
        <v>0</v>
      </c>
      <c r="J67" s="11"/>
      <c r="K67" s="20">
        <v>1.3</v>
      </c>
      <c r="L67" s="20">
        <v>5.2000000000000011</v>
      </c>
      <c r="M67" s="20">
        <v>21.400000000000002</v>
      </c>
      <c r="N67" s="20">
        <v>5</v>
      </c>
      <c r="O67" s="33">
        <v>0.28000000000000003</v>
      </c>
      <c r="P67" s="188"/>
    </row>
    <row r="68" spans="1:18" s="68" customFormat="1" ht="19.5" customHeight="1" thickBot="1" x14ac:dyDescent="0.3">
      <c r="A68" s="18" t="s">
        <v>88</v>
      </c>
      <c r="B68" s="130"/>
      <c r="C68" s="42">
        <v>200</v>
      </c>
      <c r="D68" s="20">
        <v>5.8</v>
      </c>
      <c r="E68" s="33">
        <v>5</v>
      </c>
      <c r="F68" s="33">
        <v>9.6</v>
      </c>
      <c r="G68" s="33">
        <v>107</v>
      </c>
      <c r="H68" s="11">
        <v>0.08</v>
      </c>
      <c r="I68" s="20">
        <v>2.6</v>
      </c>
      <c r="J68" s="11">
        <v>40</v>
      </c>
      <c r="K68" s="20"/>
      <c r="L68" s="11">
        <v>240</v>
      </c>
      <c r="M68" s="20">
        <v>180</v>
      </c>
      <c r="N68" s="20">
        <v>28</v>
      </c>
      <c r="O68" s="11">
        <v>0.2</v>
      </c>
      <c r="P68" s="188" t="s">
        <v>192</v>
      </c>
      <c r="Q68" s="125"/>
    </row>
    <row r="69" spans="1:18" s="23" customFormat="1" ht="16.5" thickBot="1" x14ac:dyDescent="0.3">
      <c r="A69" s="119" t="s">
        <v>167</v>
      </c>
      <c r="B69" s="99"/>
      <c r="C69" s="21">
        <v>220</v>
      </c>
      <c r="D69" s="22">
        <f>SUM(D67:D68)</f>
        <v>7.64</v>
      </c>
      <c r="E69" s="22">
        <f t="shared" ref="E69:O69" si="11">SUM(E67:E68)</f>
        <v>7.82</v>
      </c>
      <c r="F69" s="22">
        <f t="shared" si="11"/>
        <v>22.240000000000002</v>
      </c>
      <c r="G69" s="22">
        <f t="shared" si="11"/>
        <v>190.2</v>
      </c>
      <c r="H69" s="22">
        <f t="shared" si="11"/>
        <v>0.10800000000000001</v>
      </c>
      <c r="I69" s="22">
        <f t="shared" si="11"/>
        <v>2.6</v>
      </c>
      <c r="J69" s="22">
        <f t="shared" si="11"/>
        <v>40</v>
      </c>
      <c r="K69" s="22">
        <f t="shared" si="11"/>
        <v>1.3</v>
      </c>
      <c r="L69" s="22">
        <f t="shared" si="11"/>
        <v>245.2</v>
      </c>
      <c r="M69" s="22">
        <f t="shared" si="11"/>
        <v>201.4</v>
      </c>
      <c r="N69" s="22">
        <f t="shared" si="11"/>
        <v>33</v>
      </c>
      <c r="O69" s="22">
        <f t="shared" si="11"/>
        <v>0.48000000000000004</v>
      </c>
      <c r="P69" s="195"/>
      <c r="Q69" s="124"/>
    </row>
    <row r="70" spans="1:18" s="23" customFormat="1" ht="17.25" customHeight="1" thickBot="1" x14ac:dyDescent="0.3">
      <c r="A70" s="249" t="s">
        <v>367</v>
      </c>
      <c r="B70" s="250"/>
      <c r="C70" s="107">
        <f>C65+C69</f>
        <v>860</v>
      </c>
      <c r="D70" s="85">
        <f>D65+D69</f>
        <v>23.605</v>
      </c>
      <c r="E70" s="85">
        <f t="shared" ref="E70:O70" si="12">E65+E69</f>
        <v>26.186900000000001</v>
      </c>
      <c r="F70" s="85">
        <f t="shared" si="12"/>
        <v>101.506</v>
      </c>
      <c r="G70" s="85">
        <f>G65+G69</f>
        <v>817.48</v>
      </c>
      <c r="H70" s="85">
        <f t="shared" si="12"/>
        <v>0.38429999999999997</v>
      </c>
      <c r="I70" s="85">
        <f t="shared" si="12"/>
        <v>15.531999999999996</v>
      </c>
      <c r="J70" s="85">
        <f t="shared" si="12"/>
        <v>263.83500000000004</v>
      </c>
      <c r="K70" s="85">
        <f t="shared" si="12"/>
        <v>4.3809999999999993</v>
      </c>
      <c r="L70" s="85">
        <f t="shared" si="12"/>
        <v>653.18434999999999</v>
      </c>
      <c r="M70" s="85">
        <f t="shared" si="12"/>
        <v>727.21400000000006</v>
      </c>
      <c r="N70" s="85">
        <f t="shared" si="12"/>
        <v>118.83470000000001</v>
      </c>
      <c r="O70" s="85">
        <f t="shared" si="12"/>
        <v>7.4025000000000007</v>
      </c>
      <c r="P70" s="194"/>
      <c r="Q70" s="124">
        <f>G70/2720</f>
        <v>0.30054411764705885</v>
      </c>
      <c r="R70" s="131" t="s">
        <v>323</v>
      </c>
    </row>
    <row r="71" spans="1:18" x14ac:dyDescent="0.25">
      <c r="A71" s="7"/>
      <c r="B71" s="16" t="s">
        <v>12</v>
      </c>
      <c r="C71" s="17"/>
      <c r="D71" s="24"/>
      <c r="E71" s="118"/>
      <c r="F71" s="118"/>
      <c r="G71" s="152"/>
      <c r="H71" s="24"/>
      <c r="I71" s="152"/>
      <c r="J71" s="24"/>
      <c r="K71" s="152"/>
      <c r="L71" s="24"/>
      <c r="M71" s="152"/>
      <c r="N71" s="24"/>
      <c r="O71" s="153"/>
      <c r="P71" s="198"/>
      <c r="Q71" s="124"/>
    </row>
    <row r="72" spans="1:18" x14ac:dyDescent="0.25">
      <c r="A72" s="18" t="s">
        <v>108</v>
      </c>
      <c r="B72" s="49"/>
      <c r="C72" s="19">
        <v>100</v>
      </c>
      <c r="D72" s="11">
        <v>0.8</v>
      </c>
      <c r="E72" s="20">
        <v>0.1</v>
      </c>
      <c r="F72" s="11">
        <v>2.5</v>
      </c>
      <c r="G72" s="12">
        <v>14</v>
      </c>
      <c r="H72" s="20">
        <v>0.03</v>
      </c>
      <c r="I72" s="11">
        <v>10</v>
      </c>
      <c r="J72" s="20">
        <v>0</v>
      </c>
      <c r="K72" s="11">
        <v>0.1</v>
      </c>
      <c r="L72" s="20">
        <v>23</v>
      </c>
      <c r="M72" s="11">
        <v>42</v>
      </c>
      <c r="N72" s="20">
        <v>14</v>
      </c>
      <c r="O72" s="33">
        <v>0.6</v>
      </c>
      <c r="P72" s="205" t="s">
        <v>194</v>
      </c>
    </row>
    <row r="73" spans="1:18" ht="39.75" customHeight="1" x14ac:dyDescent="0.25">
      <c r="A73" s="18" t="s">
        <v>346</v>
      </c>
      <c r="B73" s="49"/>
      <c r="C73" s="19" t="s">
        <v>255</v>
      </c>
      <c r="D73" s="11">
        <v>5.6716699999999998</v>
      </c>
      <c r="E73" s="20">
        <v>9.8795300000000008</v>
      </c>
      <c r="F73" s="11">
        <v>12.421950000000001</v>
      </c>
      <c r="G73" s="12">
        <v>145.02099999999999</v>
      </c>
      <c r="H73" s="20">
        <v>0.10331</v>
      </c>
      <c r="I73" s="11">
        <v>8.4699999999999989</v>
      </c>
      <c r="J73" s="20">
        <v>12.2</v>
      </c>
      <c r="K73" s="11">
        <v>2.4503999999999997</v>
      </c>
      <c r="L73" s="20">
        <v>40.3172</v>
      </c>
      <c r="M73" s="11">
        <v>85.667599999999993</v>
      </c>
      <c r="N73" s="20">
        <v>28.616999999999997</v>
      </c>
      <c r="O73" s="33">
        <v>1.1166</v>
      </c>
      <c r="P73" s="205" t="s">
        <v>336</v>
      </c>
    </row>
    <row r="74" spans="1:18" ht="15.75" customHeight="1" x14ac:dyDescent="0.25">
      <c r="A74" s="18" t="s">
        <v>96</v>
      </c>
      <c r="B74" s="49"/>
      <c r="C74" s="19" t="s">
        <v>265</v>
      </c>
      <c r="D74" s="11">
        <v>10.43</v>
      </c>
      <c r="E74" s="20">
        <v>11.62</v>
      </c>
      <c r="F74" s="11">
        <v>9.0399999999999991</v>
      </c>
      <c r="G74" s="20">
        <v>180.33</v>
      </c>
      <c r="H74" s="11">
        <v>4.3333333333333335E-2</v>
      </c>
      <c r="I74" s="20">
        <v>3.0539999999999998</v>
      </c>
      <c r="J74" s="11">
        <v>25.655999999999999</v>
      </c>
      <c r="K74" s="20">
        <v>2.056</v>
      </c>
      <c r="L74" s="11">
        <v>131.256</v>
      </c>
      <c r="M74" s="20">
        <v>189.75199999999998</v>
      </c>
      <c r="N74" s="33">
        <v>44.323999999999998</v>
      </c>
      <c r="O74" s="20">
        <v>0.75</v>
      </c>
      <c r="P74" s="205" t="s">
        <v>315</v>
      </c>
    </row>
    <row r="75" spans="1:18" ht="31.5" x14ac:dyDescent="0.25">
      <c r="A75" s="18" t="s">
        <v>97</v>
      </c>
      <c r="B75" s="9"/>
      <c r="C75" s="19" t="s">
        <v>224</v>
      </c>
      <c r="D75" s="54">
        <v>4.6980000000000004</v>
      </c>
      <c r="E75" s="28">
        <v>7.88</v>
      </c>
      <c r="F75" s="70">
        <v>43.75</v>
      </c>
      <c r="G75" s="160">
        <v>284.47000000000003</v>
      </c>
      <c r="H75" s="20">
        <v>0.19499999999999998</v>
      </c>
      <c r="I75" s="11">
        <v>29.33799999999999</v>
      </c>
      <c r="J75" s="20">
        <v>0</v>
      </c>
      <c r="K75" s="11">
        <v>0.82699999999999996</v>
      </c>
      <c r="L75" s="20">
        <v>66.924999999999997</v>
      </c>
      <c r="M75" s="11">
        <v>127.66699999999997</v>
      </c>
      <c r="N75" s="20">
        <v>43.254999999999995</v>
      </c>
      <c r="O75" s="33">
        <v>1.5949999999999998</v>
      </c>
      <c r="P75" s="188" t="s">
        <v>225</v>
      </c>
    </row>
    <row r="76" spans="1:18" ht="20.25" customHeight="1" x14ac:dyDescent="0.25">
      <c r="A76" s="18" t="s">
        <v>14</v>
      </c>
      <c r="B76" s="73"/>
      <c r="C76" s="53">
        <v>200</v>
      </c>
      <c r="D76" s="31">
        <v>0.67800000000000005</v>
      </c>
      <c r="E76" s="32">
        <v>0.27800000000000002</v>
      </c>
      <c r="F76" s="31">
        <v>20.76</v>
      </c>
      <c r="G76" s="60">
        <v>88.2</v>
      </c>
      <c r="H76" s="32">
        <v>1.2E-2</v>
      </c>
      <c r="I76" s="31">
        <v>100</v>
      </c>
      <c r="J76" s="32">
        <v>0</v>
      </c>
      <c r="K76" s="31">
        <v>0.76</v>
      </c>
      <c r="L76" s="32">
        <v>21.34</v>
      </c>
      <c r="M76" s="31">
        <v>3.44</v>
      </c>
      <c r="N76" s="32">
        <v>3.44</v>
      </c>
      <c r="O76" s="61">
        <v>0.63400000000000001</v>
      </c>
      <c r="P76" s="205" t="s">
        <v>226</v>
      </c>
    </row>
    <row r="77" spans="1:18" ht="18" customHeight="1" x14ac:dyDescent="0.25">
      <c r="A77" s="18" t="s">
        <v>13</v>
      </c>
      <c r="B77" s="9"/>
      <c r="C77" s="19">
        <v>60</v>
      </c>
      <c r="D77" s="11">
        <v>3.96</v>
      </c>
      <c r="E77" s="20">
        <v>0.72</v>
      </c>
      <c r="F77" s="11">
        <v>23.76</v>
      </c>
      <c r="G77" s="12">
        <v>118.80000000000001</v>
      </c>
      <c r="H77" s="20">
        <v>0.10200000000000002</v>
      </c>
      <c r="I77" s="11"/>
      <c r="J77" s="20"/>
      <c r="K77" s="11">
        <v>0.84</v>
      </c>
      <c r="L77" s="20">
        <v>17.400000000000002</v>
      </c>
      <c r="M77" s="11">
        <v>90.000000000000014</v>
      </c>
      <c r="N77" s="20">
        <v>28.200000000000006</v>
      </c>
      <c r="O77" s="33">
        <v>2.3400000000000003</v>
      </c>
      <c r="P77" s="176" t="s">
        <v>198</v>
      </c>
    </row>
    <row r="78" spans="1:18" ht="23.25" customHeight="1" thickBot="1" x14ac:dyDescent="0.3">
      <c r="A78" s="18" t="s">
        <v>35</v>
      </c>
      <c r="B78" s="9"/>
      <c r="C78" s="19">
        <v>50</v>
      </c>
      <c r="D78" s="11">
        <v>3.8</v>
      </c>
      <c r="E78" s="28">
        <v>0.4</v>
      </c>
      <c r="F78" s="11">
        <v>24.6</v>
      </c>
      <c r="G78" s="12">
        <v>117.5</v>
      </c>
      <c r="H78" s="35">
        <v>5.5000000000000007E-2</v>
      </c>
      <c r="I78" s="11">
        <v>0</v>
      </c>
      <c r="J78" s="35">
        <v>0</v>
      </c>
      <c r="K78" s="11">
        <v>0.55000000000000004</v>
      </c>
      <c r="L78" s="35">
        <v>10</v>
      </c>
      <c r="M78" s="11">
        <v>32.5</v>
      </c>
      <c r="N78" s="35">
        <v>7.0000000000000009</v>
      </c>
      <c r="O78" s="33">
        <v>0.55000000000000016</v>
      </c>
      <c r="P78" s="176" t="s">
        <v>188</v>
      </c>
    </row>
    <row r="79" spans="1:18" ht="16.5" customHeight="1" thickBot="1" x14ac:dyDescent="0.3">
      <c r="A79" s="119" t="s">
        <v>167</v>
      </c>
      <c r="B79" s="98"/>
      <c r="C79" s="21">
        <v>1031</v>
      </c>
      <c r="D79" s="22">
        <f>SUM(D72:D78)</f>
        <v>30.037670000000002</v>
      </c>
      <c r="E79" s="22">
        <f t="shared" ref="E79:O79" si="13">SUM(E72:E78)</f>
        <v>30.877529999999997</v>
      </c>
      <c r="F79" s="22">
        <f t="shared" si="13"/>
        <v>136.83195000000001</v>
      </c>
      <c r="G79" s="22">
        <f t="shared" si="13"/>
        <v>948.32100000000014</v>
      </c>
      <c r="H79" s="22">
        <f t="shared" si="13"/>
        <v>0.54064333333333336</v>
      </c>
      <c r="I79" s="22">
        <f t="shared" si="13"/>
        <v>150.86199999999999</v>
      </c>
      <c r="J79" s="22">
        <f t="shared" si="13"/>
        <v>37.855999999999995</v>
      </c>
      <c r="K79" s="22">
        <f t="shared" si="13"/>
        <v>7.5833999999999993</v>
      </c>
      <c r="L79" s="22">
        <f t="shared" si="13"/>
        <v>310.23819999999995</v>
      </c>
      <c r="M79" s="22">
        <f t="shared" si="13"/>
        <v>571.02659999999992</v>
      </c>
      <c r="N79" s="22">
        <f t="shared" si="13"/>
        <v>168.83600000000001</v>
      </c>
      <c r="O79" s="22">
        <f t="shared" si="13"/>
        <v>7.5856000000000003</v>
      </c>
      <c r="P79" s="195"/>
      <c r="Q79" s="123">
        <f>G79/2720</f>
        <v>0.34864742647058827</v>
      </c>
      <c r="R79" s="134" t="s">
        <v>320</v>
      </c>
    </row>
    <row r="80" spans="1:18" ht="16.5" customHeight="1" thickBot="1" x14ac:dyDescent="0.3">
      <c r="A80" s="119" t="s">
        <v>169</v>
      </c>
      <c r="B80" s="100"/>
      <c r="C80" s="21">
        <f>C65+C69+C79</f>
        <v>1891</v>
      </c>
      <c r="D80" s="22">
        <f>D65+D69+D79</f>
        <v>53.642670000000003</v>
      </c>
      <c r="E80" s="22">
        <f t="shared" ref="E80:O80" si="14">E65+E69+E79</f>
        <v>57.064430000000002</v>
      </c>
      <c r="F80" s="22">
        <f t="shared" si="14"/>
        <v>238.33795000000001</v>
      </c>
      <c r="G80" s="22">
        <f t="shared" si="14"/>
        <v>1765.8010000000002</v>
      </c>
      <c r="H80" s="22">
        <f t="shared" si="14"/>
        <v>0.92494333333333334</v>
      </c>
      <c r="I80" s="22">
        <f t="shared" si="14"/>
        <v>166.39400000000001</v>
      </c>
      <c r="J80" s="22">
        <f t="shared" si="14"/>
        <v>301.69100000000003</v>
      </c>
      <c r="K80" s="22">
        <f t="shared" si="14"/>
        <v>11.964399999999998</v>
      </c>
      <c r="L80" s="22">
        <f t="shared" si="14"/>
        <v>963.42255</v>
      </c>
      <c r="M80" s="22">
        <f t="shared" si="14"/>
        <v>1298.2406000000001</v>
      </c>
      <c r="N80" s="22">
        <f t="shared" si="14"/>
        <v>287.67070000000001</v>
      </c>
      <c r="O80" s="22">
        <f t="shared" si="14"/>
        <v>14.988100000000001</v>
      </c>
      <c r="P80" s="195"/>
      <c r="Q80" s="124">
        <f>G80/2720</f>
        <v>0.64919154411764712</v>
      </c>
      <c r="R80" s="131" t="s">
        <v>321</v>
      </c>
    </row>
    <row r="81" spans="1:25" x14ac:dyDescent="0.25">
      <c r="A81" s="38"/>
      <c r="B81" s="49"/>
      <c r="C81" s="81"/>
      <c r="D81" s="56"/>
      <c r="E81" s="56"/>
      <c r="F81" s="56"/>
      <c r="G81" s="56"/>
      <c r="H81" s="56"/>
      <c r="I81" s="56"/>
      <c r="J81" s="56"/>
      <c r="K81" s="56"/>
      <c r="L81" s="56"/>
      <c r="M81" s="84"/>
      <c r="N81" s="84"/>
      <c r="O81" s="56"/>
      <c r="P81" s="199"/>
    </row>
    <row r="82" spans="1:25" ht="16.5" thickBot="1" x14ac:dyDescent="0.3">
      <c r="A82" s="75" t="s">
        <v>3</v>
      </c>
      <c r="B82" s="97"/>
      <c r="C82" s="80"/>
      <c r="M82" s="128"/>
      <c r="N82" s="128"/>
      <c r="P82" s="200"/>
    </row>
    <row r="83" spans="1:25" ht="15.75" customHeight="1" x14ac:dyDescent="0.25">
      <c r="A83" s="7" t="s">
        <v>148</v>
      </c>
      <c r="B83" s="82"/>
      <c r="C83" s="41" t="s">
        <v>149</v>
      </c>
      <c r="D83" s="251" t="s">
        <v>150</v>
      </c>
      <c r="E83" s="252"/>
      <c r="F83" s="253"/>
      <c r="G83" s="24" t="s">
        <v>151</v>
      </c>
      <c r="H83" s="264" t="s">
        <v>152</v>
      </c>
      <c r="I83" s="261" t="s">
        <v>153</v>
      </c>
      <c r="J83" s="267" t="s">
        <v>154</v>
      </c>
      <c r="K83" s="261" t="s">
        <v>155</v>
      </c>
      <c r="L83" s="267" t="s">
        <v>156</v>
      </c>
      <c r="M83" s="261" t="s">
        <v>157</v>
      </c>
      <c r="N83" s="264" t="s">
        <v>158</v>
      </c>
      <c r="O83" s="261" t="s">
        <v>159</v>
      </c>
      <c r="P83" s="208" t="s">
        <v>170</v>
      </c>
    </row>
    <row r="84" spans="1:25" ht="16.5" thickBot="1" x14ac:dyDescent="0.3">
      <c r="A84" s="18" t="s">
        <v>160</v>
      </c>
      <c r="B84" s="9"/>
      <c r="C84" s="42" t="s">
        <v>161</v>
      </c>
      <c r="D84" s="254"/>
      <c r="E84" s="255"/>
      <c r="F84" s="256"/>
      <c r="G84" s="20" t="s">
        <v>173</v>
      </c>
      <c r="H84" s="265"/>
      <c r="I84" s="262"/>
      <c r="J84" s="268"/>
      <c r="K84" s="262"/>
      <c r="L84" s="268"/>
      <c r="M84" s="262"/>
      <c r="N84" s="265"/>
      <c r="O84" s="262"/>
      <c r="P84" s="191" t="s">
        <v>171</v>
      </c>
    </row>
    <row r="85" spans="1:25" ht="16.5" thickBot="1" x14ac:dyDescent="0.3">
      <c r="A85" s="13"/>
      <c r="B85" s="93"/>
      <c r="C85" s="57"/>
      <c r="D85" s="14" t="s">
        <v>162</v>
      </c>
      <c r="E85" s="14" t="s">
        <v>163</v>
      </c>
      <c r="F85" s="52" t="s">
        <v>164</v>
      </c>
      <c r="G85" s="14" t="s">
        <v>165</v>
      </c>
      <c r="H85" s="266"/>
      <c r="I85" s="263"/>
      <c r="J85" s="269"/>
      <c r="K85" s="263"/>
      <c r="L85" s="269"/>
      <c r="M85" s="263"/>
      <c r="N85" s="266"/>
      <c r="O85" s="263"/>
      <c r="P85" s="209"/>
    </row>
    <row r="86" spans="1:25" x14ac:dyDescent="0.25">
      <c r="A86" s="18"/>
      <c r="B86" s="16" t="s">
        <v>5</v>
      </c>
      <c r="C86" s="41"/>
      <c r="D86" s="117"/>
      <c r="E86" s="24"/>
      <c r="F86" s="117"/>
      <c r="G86" s="24"/>
      <c r="H86" s="117"/>
      <c r="I86" s="24"/>
      <c r="J86" s="11"/>
      <c r="K86" s="24"/>
      <c r="L86" s="11"/>
      <c r="M86" s="24"/>
      <c r="N86" s="116"/>
      <c r="O86" s="24"/>
      <c r="P86" s="191"/>
    </row>
    <row r="87" spans="1:25" x14ac:dyDescent="0.25">
      <c r="A87" s="18" t="s">
        <v>90</v>
      </c>
      <c r="B87" s="49"/>
      <c r="C87" s="42" t="s">
        <v>89</v>
      </c>
      <c r="D87" s="11">
        <v>6.2750000000000004</v>
      </c>
      <c r="E87" s="20">
        <v>12.11</v>
      </c>
      <c r="F87" s="11">
        <v>15.549999999999997</v>
      </c>
      <c r="G87" s="20">
        <v>196.09999999999997</v>
      </c>
      <c r="H87" s="11">
        <v>3.7999999999999985E-2</v>
      </c>
      <c r="I87" s="20">
        <v>0.105</v>
      </c>
      <c r="J87" s="11">
        <v>71.5</v>
      </c>
      <c r="K87" s="20">
        <v>0.67999999999999994</v>
      </c>
      <c r="L87" s="11">
        <v>158.09999999999997</v>
      </c>
      <c r="M87" s="20">
        <v>112.49999999999999</v>
      </c>
      <c r="N87" s="12">
        <v>12.149999999999999</v>
      </c>
      <c r="O87" s="20">
        <v>0.48499999999999999</v>
      </c>
      <c r="P87" s="191" t="s">
        <v>201</v>
      </c>
    </row>
    <row r="88" spans="1:25" ht="31.5" x14ac:dyDescent="0.25">
      <c r="A88" s="18" t="s">
        <v>360</v>
      </c>
      <c r="B88" s="49"/>
      <c r="C88" s="42" t="s">
        <v>229</v>
      </c>
      <c r="D88" s="11">
        <v>6.41</v>
      </c>
      <c r="E88" s="20">
        <v>5.0999999999999996</v>
      </c>
      <c r="F88" s="11">
        <v>41.31</v>
      </c>
      <c r="G88" s="20">
        <v>230.02</v>
      </c>
      <c r="H88" s="11">
        <v>0.11</v>
      </c>
      <c r="I88" s="20">
        <v>1.0559999999999998</v>
      </c>
      <c r="J88" s="11">
        <v>36.279999999999994</v>
      </c>
      <c r="K88" s="20">
        <v>0.127</v>
      </c>
      <c r="L88" s="11">
        <v>145.27799999999996</v>
      </c>
      <c r="M88" s="20">
        <v>170.59199999999996</v>
      </c>
      <c r="N88" s="12">
        <v>40.941999999999986</v>
      </c>
      <c r="O88" s="20">
        <v>0.87899999999999967</v>
      </c>
      <c r="P88" s="191" t="s">
        <v>228</v>
      </c>
      <c r="Y88" s="106"/>
    </row>
    <row r="89" spans="1:25" x14ac:dyDescent="0.25">
      <c r="A89" s="8" t="s">
        <v>384</v>
      </c>
      <c r="B89" s="73"/>
      <c r="C89" s="39" t="s">
        <v>230</v>
      </c>
      <c r="D89" s="29">
        <v>3.1659999999999999</v>
      </c>
      <c r="E89" s="28">
        <v>2.6780000000000004</v>
      </c>
      <c r="F89" s="29">
        <v>5.9660000000000011</v>
      </c>
      <c r="G89" s="28">
        <v>60.600000000000009</v>
      </c>
      <c r="H89" s="29">
        <v>4.4000000000000004E-2</v>
      </c>
      <c r="I89" s="28">
        <v>1.3</v>
      </c>
      <c r="J89" s="29">
        <v>20</v>
      </c>
      <c r="K89" s="28">
        <v>0</v>
      </c>
      <c r="L89" s="29">
        <v>125.48</v>
      </c>
      <c r="M89" s="28">
        <v>90</v>
      </c>
      <c r="N89" s="27">
        <v>14</v>
      </c>
      <c r="O89" s="28">
        <v>0.10400000000000001</v>
      </c>
      <c r="P89" s="191" t="s">
        <v>231</v>
      </c>
    </row>
    <row r="90" spans="1:25" x14ac:dyDescent="0.25">
      <c r="A90" s="18" t="s">
        <v>70</v>
      </c>
      <c r="B90" s="9"/>
      <c r="C90" s="42">
        <v>120</v>
      </c>
      <c r="D90" s="11">
        <v>0.48</v>
      </c>
      <c r="E90" s="20">
        <v>0.48</v>
      </c>
      <c r="F90" s="11">
        <v>11.759999999999998</v>
      </c>
      <c r="G90" s="20">
        <v>56.399999999999984</v>
      </c>
      <c r="H90" s="47">
        <v>3.599999999999999E-2</v>
      </c>
      <c r="I90" s="19">
        <v>11.999999999999996</v>
      </c>
      <c r="J90" s="47">
        <v>0</v>
      </c>
      <c r="K90" s="19">
        <v>0.24</v>
      </c>
      <c r="L90" s="47">
        <v>19.2</v>
      </c>
      <c r="M90" s="19">
        <v>13.2</v>
      </c>
      <c r="N90" s="10">
        <v>10.799999999999999</v>
      </c>
      <c r="O90" s="19">
        <v>2.6399999999999997</v>
      </c>
      <c r="P90" s="191" t="s">
        <v>189</v>
      </c>
    </row>
    <row r="91" spans="1:25" ht="16.5" customHeight="1" thickBot="1" x14ac:dyDescent="0.3">
      <c r="A91" s="18" t="s">
        <v>37</v>
      </c>
      <c r="B91" s="49"/>
      <c r="C91" s="42">
        <v>30</v>
      </c>
      <c r="D91" s="12">
        <v>2.25</v>
      </c>
      <c r="E91" s="20">
        <v>0.87</v>
      </c>
      <c r="F91" s="33">
        <v>15.419999999999998</v>
      </c>
      <c r="G91" s="12">
        <v>78.599999999999994</v>
      </c>
      <c r="H91" s="12">
        <v>3.3000000000000002E-2</v>
      </c>
      <c r="I91" s="20">
        <v>0</v>
      </c>
      <c r="J91" s="11">
        <v>0</v>
      </c>
      <c r="K91" s="20">
        <v>0.51</v>
      </c>
      <c r="L91" s="11">
        <v>5.7</v>
      </c>
      <c r="M91" s="20">
        <v>19.5</v>
      </c>
      <c r="N91" s="20">
        <v>3.9</v>
      </c>
      <c r="O91" s="11">
        <v>0.36</v>
      </c>
      <c r="P91" s="176" t="s">
        <v>188</v>
      </c>
    </row>
    <row r="92" spans="1:25" ht="16.5" thickBot="1" x14ac:dyDescent="0.3">
      <c r="A92" s="119" t="s">
        <v>167</v>
      </c>
      <c r="B92" s="98"/>
      <c r="C92" s="21">
        <v>630</v>
      </c>
      <c r="D92" s="22">
        <f>SUM(D87:D91)</f>
        <v>18.581</v>
      </c>
      <c r="E92" s="22">
        <f t="shared" ref="E92:O92" si="15">SUM(E87:E91)</f>
        <v>21.238000000000003</v>
      </c>
      <c r="F92" s="22">
        <f t="shared" si="15"/>
        <v>90.006</v>
      </c>
      <c r="G92" s="22">
        <f t="shared" si="15"/>
        <v>621.72</v>
      </c>
      <c r="H92" s="22">
        <f t="shared" si="15"/>
        <v>0.26100000000000001</v>
      </c>
      <c r="I92" s="22">
        <f t="shared" si="15"/>
        <v>14.460999999999997</v>
      </c>
      <c r="J92" s="22">
        <f t="shared" si="15"/>
        <v>127.78</v>
      </c>
      <c r="K92" s="22">
        <f t="shared" si="15"/>
        <v>1.5569999999999999</v>
      </c>
      <c r="L92" s="22">
        <f t="shared" si="15"/>
        <v>453.75799999999992</v>
      </c>
      <c r="M92" s="22">
        <f t="shared" si="15"/>
        <v>405.79199999999992</v>
      </c>
      <c r="N92" s="22">
        <f t="shared" si="15"/>
        <v>81.791999999999987</v>
      </c>
      <c r="O92" s="22">
        <f t="shared" si="15"/>
        <v>4.468</v>
      </c>
      <c r="P92" s="210"/>
    </row>
    <row r="93" spans="1:25" x14ac:dyDescent="0.25">
      <c r="A93" s="18"/>
      <c r="B93" s="49" t="s">
        <v>168</v>
      </c>
      <c r="C93" s="43"/>
      <c r="D93" s="11"/>
      <c r="E93" s="20"/>
      <c r="F93" s="33"/>
      <c r="G93" s="20"/>
      <c r="H93" s="11"/>
      <c r="I93" s="20"/>
      <c r="J93" s="11"/>
      <c r="K93" s="20"/>
      <c r="L93" s="11"/>
      <c r="M93" s="20"/>
      <c r="N93" s="12"/>
      <c r="O93" s="20"/>
      <c r="P93" s="191"/>
    </row>
    <row r="94" spans="1:25" s="68" customFormat="1" ht="16.5" thickBot="1" x14ac:dyDescent="0.3">
      <c r="A94" s="18" t="s">
        <v>86</v>
      </c>
      <c r="B94" s="38"/>
      <c r="C94" s="43" t="s">
        <v>230</v>
      </c>
      <c r="D94" s="20">
        <v>5.8</v>
      </c>
      <c r="E94" s="33">
        <v>5</v>
      </c>
      <c r="F94" s="33">
        <v>9.6</v>
      </c>
      <c r="G94" s="33">
        <v>107</v>
      </c>
      <c r="H94" s="11">
        <v>3.5999999999999997E-2</v>
      </c>
      <c r="I94" s="20">
        <v>6.3E-2</v>
      </c>
      <c r="J94" s="11">
        <v>36</v>
      </c>
      <c r="K94" s="20">
        <v>0</v>
      </c>
      <c r="L94" s="11">
        <v>223.2</v>
      </c>
      <c r="M94" s="20">
        <v>165.6</v>
      </c>
      <c r="N94" s="12">
        <v>25.2</v>
      </c>
      <c r="O94" s="20">
        <v>0.18</v>
      </c>
      <c r="P94" s="191" t="s">
        <v>233</v>
      </c>
      <c r="Q94" s="125"/>
    </row>
    <row r="95" spans="1:25" ht="16.5" thickBot="1" x14ac:dyDescent="0.3">
      <c r="A95" s="119" t="s">
        <v>167</v>
      </c>
      <c r="B95" s="98"/>
      <c r="C95" s="102" t="s">
        <v>230</v>
      </c>
      <c r="D95" s="22">
        <f>SUM(D94)</f>
        <v>5.8</v>
      </c>
      <c r="E95" s="22">
        <f t="shared" ref="E95:O95" si="16">SUM(E94)</f>
        <v>5</v>
      </c>
      <c r="F95" s="22">
        <f t="shared" si="16"/>
        <v>9.6</v>
      </c>
      <c r="G95" s="22">
        <f t="shared" si="16"/>
        <v>107</v>
      </c>
      <c r="H95" s="22">
        <f t="shared" si="16"/>
        <v>3.5999999999999997E-2</v>
      </c>
      <c r="I95" s="22">
        <f t="shared" si="16"/>
        <v>6.3E-2</v>
      </c>
      <c r="J95" s="22">
        <f t="shared" si="16"/>
        <v>36</v>
      </c>
      <c r="K95" s="22">
        <f t="shared" si="16"/>
        <v>0</v>
      </c>
      <c r="L95" s="22">
        <f t="shared" si="16"/>
        <v>223.2</v>
      </c>
      <c r="M95" s="22">
        <f t="shared" si="16"/>
        <v>165.6</v>
      </c>
      <c r="N95" s="22">
        <f t="shared" si="16"/>
        <v>25.2</v>
      </c>
      <c r="O95" s="22">
        <f t="shared" si="16"/>
        <v>0.18</v>
      </c>
      <c r="P95" s="218"/>
    </row>
    <row r="96" spans="1:25" ht="18.75" customHeight="1" thickBot="1" x14ac:dyDescent="0.3">
      <c r="A96" s="249" t="s">
        <v>367</v>
      </c>
      <c r="B96" s="250"/>
      <c r="C96" s="165">
        <f t="shared" ref="C96:P96" si="17">C92+C95</f>
        <v>830</v>
      </c>
      <c r="D96" s="85">
        <f t="shared" si="17"/>
        <v>24.381</v>
      </c>
      <c r="E96" s="85">
        <f t="shared" si="17"/>
        <v>26.238000000000003</v>
      </c>
      <c r="F96" s="85">
        <f t="shared" si="17"/>
        <v>99.605999999999995</v>
      </c>
      <c r="G96" s="85">
        <f t="shared" si="17"/>
        <v>728.72</v>
      </c>
      <c r="H96" s="85">
        <f t="shared" si="17"/>
        <v>0.29699999999999999</v>
      </c>
      <c r="I96" s="85">
        <f t="shared" si="17"/>
        <v>14.523999999999997</v>
      </c>
      <c r="J96" s="85">
        <f t="shared" si="17"/>
        <v>163.78</v>
      </c>
      <c r="K96" s="85">
        <f t="shared" si="17"/>
        <v>1.5569999999999999</v>
      </c>
      <c r="L96" s="85">
        <f t="shared" si="17"/>
        <v>676.95799999999986</v>
      </c>
      <c r="M96" s="85">
        <f t="shared" si="17"/>
        <v>571.39199999999994</v>
      </c>
      <c r="N96" s="85">
        <f t="shared" si="17"/>
        <v>106.99199999999999</v>
      </c>
      <c r="O96" s="85">
        <f t="shared" si="17"/>
        <v>4.6479999999999997</v>
      </c>
      <c r="P96" s="211">
        <f t="shared" si="17"/>
        <v>0</v>
      </c>
      <c r="Q96" s="126">
        <f>G96/2720</f>
        <v>0.26791176470588235</v>
      </c>
      <c r="R96" s="131" t="s">
        <v>323</v>
      </c>
    </row>
    <row r="97" spans="1:18" x14ac:dyDescent="0.25">
      <c r="A97" s="101"/>
      <c r="B97" s="16" t="s">
        <v>12</v>
      </c>
      <c r="C97" s="41"/>
      <c r="D97" s="85"/>
      <c r="E97" s="112"/>
      <c r="F97" s="112"/>
      <c r="G97" s="112"/>
      <c r="H97" s="84"/>
      <c r="I97" s="85"/>
      <c r="J97" s="84"/>
      <c r="K97" s="85"/>
      <c r="L97" s="84"/>
      <c r="M97" s="85"/>
      <c r="N97" s="86"/>
      <c r="O97" s="85"/>
      <c r="P97" s="208"/>
    </row>
    <row r="98" spans="1:18" x14ac:dyDescent="0.25">
      <c r="A98" s="72" t="s">
        <v>30</v>
      </c>
      <c r="B98" s="49"/>
      <c r="C98" s="42">
        <v>100</v>
      </c>
      <c r="D98" s="31">
        <v>1.1000000000000001</v>
      </c>
      <c r="E98" s="32">
        <v>0.2</v>
      </c>
      <c r="F98" s="31">
        <v>3.8</v>
      </c>
      <c r="G98" s="32">
        <v>24</v>
      </c>
      <c r="H98" s="31">
        <v>0.06</v>
      </c>
      <c r="I98" s="32">
        <v>25</v>
      </c>
      <c r="J98" s="31">
        <v>0</v>
      </c>
      <c r="K98" s="32">
        <v>0.7</v>
      </c>
      <c r="L98" s="31">
        <v>14</v>
      </c>
      <c r="M98" s="32">
        <v>26</v>
      </c>
      <c r="N98" s="60">
        <v>20</v>
      </c>
      <c r="O98" s="32">
        <v>0.9</v>
      </c>
      <c r="P98" s="191" t="s">
        <v>194</v>
      </c>
    </row>
    <row r="99" spans="1:18" ht="31.5" customHeight="1" x14ac:dyDescent="0.25">
      <c r="A99" s="72" t="s">
        <v>369</v>
      </c>
      <c r="B99" s="49"/>
      <c r="C99" s="42" t="s">
        <v>207</v>
      </c>
      <c r="D99" s="31">
        <v>5.2</v>
      </c>
      <c r="E99" s="32">
        <v>7.48</v>
      </c>
      <c r="F99" s="31">
        <v>12.654</v>
      </c>
      <c r="G99" s="32">
        <v>181.95</v>
      </c>
      <c r="H99" s="31">
        <v>5.4000000000000006E-2</v>
      </c>
      <c r="I99" s="32">
        <v>0.73599999999999999</v>
      </c>
      <c r="J99" s="31">
        <v>18.32</v>
      </c>
      <c r="K99" s="32">
        <v>2.6670000000000003</v>
      </c>
      <c r="L99" s="31">
        <v>33.910000000000004</v>
      </c>
      <c r="M99" s="32">
        <v>54.9</v>
      </c>
      <c r="N99" s="60">
        <v>12.703000000000001</v>
      </c>
      <c r="O99" s="32">
        <v>0.83800000000000008</v>
      </c>
      <c r="P99" s="191" t="s">
        <v>337</v>
      </c>
    </row>
    <row r="100" spans="1:18" ht="21" customHeight="1" x14ac:dyDescent="0.25">
      <c r="A100" s="72" t="s">
        <v>234</v>
      </c>
      <c r="B100" s="73"/>
      <c r="C100" s="42" t="s">
        <v>200</v>
      </c>
      <c r="D100" s="31">
        <v>15.01</v>
      </c>
      <c r="E100" s="32">
        <v>21.81</v>
      </c>
      <c r="F100" s="31">
        <v>44.85</v>
      </c>
      <c r="G100" s="32">
        <v>387.95</v>
      </c>
      <c r="H100" s="31">
        <v>0.05</v>
      </c>
      <c r="I100" s="32">
        <v>20.515000000000001</v>
      </c>
      <c r="J100" s="31">
        <v>44.25</v>
      </c>
      <c r="K100" s="32">
        <v>1.0699999999999998</v>
      </c>
      <c r="L100" s="31">
        <v>72.31</v>
      </c>
      <c r="M100" s="32">
        <v>178.17</v>
      </c>
      <c r="N100" s="60">
        <v>41.230000000000004</v>
      </c>
      <c r="O100" s="32">
        <v>2.165</v>
      </c>
      <c r="P100" s="191" t="s">
        <v>236</v>
      </c>
    </row>
    <row r="101" spans="1:18" x14ac:dyDescent="0.25">
      <c r="A101" s="76" t="s">
        <v>34</v>
      </c>
      <c r="B101" s="9"/>
      <c r="C101" s="19">
        <v>180</v>
      </c>
      <c r="D101" s="11">
        <v>0.9</v>
      </c>
      <c r="E101" s="20">
        <v>0</v>
      </c>
      <c r="F101" s="11">
        <v>18.18</v>
      </c>
      <c r="G101" s="20">
        <v>76.319999999999993</v>
      </c>
      <c r="H101" s="47">
        <v>1.9799999999999998E-2</v>
      </c>
      <c r="I101" s="19">
        <v>3.5999999999999996</v>
      </c>
      <c r="J101" s="47">
        <v>0</v>
      </c>
      <c r="K101" s="19">
        <v>0.18000000000000002</v>
      </c>
      <c r="L101" s="47">
        <v>12.6</v>
      </c>
      <c r="M101" s="19">
        <v>12.6</v>
      </c>
      <c r="N101" s="19">
        <v>7.2</v>
      </c>
      <c r="O101" s="47">
        <v>2.52</v>
      </c>
      <c r="P101" s="176" t="s">
        <v>197</v>
      </c>
    </row>
    <row r="102" spans="1:18" ht="21.75" customHeight="1" x14ac:dyDescent="0.25">
      <c r="A102" s="18" t="s">
        <v>13</v>
      </c>
      <c r="B102" s="9"/>
      <c r="C102" s="19">
        <v>60</v>
      </c>
      <c r="D102" s="11">
        <v>3.96</v>
      </c>
      <c r="E102" s="20">
        <v>0.72</v>
      </c>
      <c r="F102" s="11">
        <v>23.76</v>
      </c>
      <c r="G102" s="20">
        <v>118.80000000000001</v>
      </c>
      <c r="H102" s="11">
        <v>0.10200000000000002</v>
      </c>
      <c r="I102" s="20"/>
      <c r="J102" s="11"/>
      <c r="K102" s="20">
        <v>0.84</v>
      </c>
      <c r="L102" s="11">
        <v>17.400000000000002</v>
      </c>
      <c r="M102" s="20">
        <v>90.000000000000014</v>
      </c>
      <c r="N102" s="12">
        <v>28.200000000000006</v>
      </c>
      <c r="O102" s="20">
        <v>2.3400000000000003</v>
      </c>
      <c r="P102" s="191" t="s">
        <v>198</v>
      </c>
    </row>
    <row r="103" spans="1:18" ht="18" customHeight="1" thickBot="1" x14ac:dyDescent="0.3">
      <c r="A103" s="18" t="s">
        <v>35</v>
      </c>
      <c r="B103" s="9"/>
      <c r="C103" s="43">
        <v>50</v>
      </c>
      <c r="D103" s="11">
        <v>3.8</v>
      </c>
      <c r="E103" s="20">
        <v>0.4</v>
      </c>
      <c r="F103" s="11">
        <v>24.6</v>
      </c>
      <c r="G103" s="20">
        <v>117.5</v>
      </c>
      <c r="H103" s="11">
        <v>5.5000000000000007E-2</v>
      </c>
      <c r="I103" s="20">
        <v>0</v>
      </c>
      <c r="J103" s="11">
        <v>0</v>
      </c>
      <c r="K103" s="20">
        <v>0.55000000000000004</v>
      </c>
      <c r="L103" s="11">
        <v>10</v>
      </c>
      <c r="M103" s="20">
        <v>32.5</v>
      </c>
      <c r="N103" s="12">
        <v>7.0000000000000009</v>
      </c>
      <c r="O103" s="20">
        <v>0.55000000000000016</v>
      </c>
      <c r="P103" s="191" t="s">
        <v>188</v>
      </c>
    </row>
    <row r="104" spans="1:18" ht="17.25" customHeight="1" thickBot="1" x14ac:dyDescent="0.3">
      <c r="A104" s="119" t="s">
        <v>167</v>
      </c>
      <c r="B104" s="98"/>
      <c r="C104" s="21">
        <v>900</v>
      </c>
      <c r="D104" s="22">
        <f>SUM(D98:D103)</f>
        <v>29.970000000000002</v>
      </c>
      <c r="E104" s="22">
        <f t="shared" ref="E104:O104" si="18">SUM(E98:E103)</f>
        <v>30.609999999999996</v>
      </c>
      <c r="F104" s="22">
        <f t="shared" si="18"/>
        <v>127.84400000000002</v>
      </c>
      <c r="G104" s="22">
        <f t="shared" si="18"/>
        <v>906.52</v>
      </c>
      <c r="H104" s="22">
        <f t="shared" si="18"/>
        <v>0.34080000000000005</v>
      </c>
      <c r="I104" s="22">
        <f t="shared" si="18"/>
        <v>49.851000000000006</v>
      </c>
      <c r="J104" s="22">
        <f t="shared" si="18"/>
        <v>62.57</v>
      </c>
      <c r="K104" s="22">
        <f t="shared" si="18"/>
        <v>6.0069999999999988</v>
      </c>
      <c r="L104" s="22">
        <f t="shared" si="18"/>
        <v>160.22</v>
      </c>
      <c r="M104" s="22">
        <f t="shared" si="18"/>
        <v>394.17</v>
      </c>
      <c r="N104" s="22">
        <f t="shared" si="18"/>
        <v>116.33300000000001</v>
      </c>
      <c r="O104" s="22">
        <f t="shared" si="18"/>
        <v>9.3130000000000006</v>
      </c>
      <c r="P104" s="210"/>
      <c r="Q104" s="123">
        <f>G104/2720</f>
        <v>0.33327941176470588</v>
      </c>
      <c r="R104" s="134" t="s">
        <v>320</v>
      </c>
    </row>
    <row r="105" spans="1:18" ht="15" customHeight="1" thickBot="1" x14ac:dyDescent="0.3">
      <c r="A105" s="48" t="s">
        <v>169</v>
      </c>
      <c r="B105" s="80"/>
      <c r="C105" s="163">
        <f>C92+C95+$C104</f>
        <v>1730</v>
      </c>
      <c r="D105" s="65">
        <f t="shared" ref="D105:O105" si="19">D92+D95+$C104</f>
        <v>924.38099999999997</v>
      </c>
      <c r="E105" s="65">
        <f t="shared" si="19"/>
        <v>926.23800000000006</v>
      </c>
      <c r="F105" s="65">
        <f t="shared" si="19"/>
        <v>999.60599999999999</v>
      </c>
      <c r="G105" s="65">
        <f t="shared" si="19"/>
        <v>1628.72</v>
      </c>
      <c r="H105" s="65">
        <f t="shared" si="19"/>
        <v>900.29700000000003</v>
      </c>
      <c r="I105" s="65">
        <f t="shared" si="19"/>
        <v>914.524</v>
      </c>
      <c r="J105" s="65">
        <f t="shared" si="19"/>
        <v>1063.78</v>
      </c>
      <c r="K105" s="65">
        <f t="shared" si="19"/>
        <v>901.55700000000002</v>
      </c>
      <c r="L105" s="65">
        <f t="shared" si="19"/>
        <v>1576.9579999999999</v>
      </c>
      <c r="M105" s="65">
        <f t="shared" si="19"/>
        <v>1471.3919999999998</v>
      </c>
      <c r="N105" s="65">
        <f t="shared" si="19"/>
        <v>1006.992</v>
      </c>
      <c r="O105" s="65">
        <f t="shared" si="19"/>
        <v>904.64800000000002</v>
      </c>
      <c r="P105" s="209"/>
      <c r="Q105" s="123">
        <f>G105/2720</f>
        <v>0.59879411764705881</v>
      </c>
      <c r="R105" s="131" t="s">
        <v>321</v>
      </c>
    </row>
    <row r="106" spans="1:18" x14ac:dyDescent="0.25">
      <c r="A106" s="38"/>
      <c r="B106" s="49"/>
      <c r="C106" s="87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84"/>
      <c r="P106" s="199"/>
    </row>
    <row r="107" spans="1:18" ht="16.5" thickBot="1" x14ac:dyDescent="0.3">
      <c r="A107" s="75" t="s">
        <v>4</v>
      </c>
      <c r="B107" s="97"/>
      <c r="C107" s="80"/>
      <c r="N107" s="128"/>
      <c r="O107" s="128"/>
      <c r="P107" s="200"/>
    </row>
    <row r="108" spans="1:18" ht="15.75" customHeight="1" x14ac:dyDescent="0.25">
      <c r="A108" s="7" t="s">
        <v>148</v>
      </c>
      <c r="B108" s="82"/>
      <c r="C108" s="41" t="s">
        <v>149</v>
      </c>
      <c r="D108" s="251" t="s">
        <v>150</v>
      </c>
      <c r="E108" s="252"/>
      <c r="F108" s="253"/>
      <c r="G108" s="24" t="s">
        <v>151</v>
      </c>
      <c r="H108" s="264" t="s">
        <v>152</v>
      </c>
      <c r="I108" s="261" t="s">
        <v>153</v>
      </c>
      <c r="J108" s="267" t="s">
        <v>154</v>
      </c>
      <c r="K108" s="261" t="s">
        <v>155</v>
      </c>
      <c r="L108" s="267" t="s">
        <v>156</v>
      </c>
      <c r="M108" s="261" t="s">
        <v>157</v>
      </c>
      <c r="N108" s="264" t="s">
        <v>158</v>
      </c>
      <c r="O108" s="261" t="s">
        <v>159</v>
      </c>
      <c r="P108" s="208" t="s">
        <v>170</v>
      </c>
    </row>
    <row r="109" spans="1:18" ht="16.5" thickBot="1" x14ac:dyDescent="0.3">
      <c r="A109" s="18" t="s">
        <v>160</v>
      </c>
      <c r="B109" s="9"/>
      <c r="C109" s="42" t="s">
        <v>161</v>
      </c>
      <c r="D109" s="254"/>
      <c r="E109" s="255"/>
      <c r="F109" s="256"/>
      <c r="G109" s="20" t="s">
        <v>173</v>
      </c>
      <c r="H109" s="265"/>
      <c r="I109" s="262"/>
      <c r="J109" s="268"/>
      <c r="K109" s="262"/>
      <c r="L109" s="268"/>
      <c r="M109" s="262"/>
      <c r="N109" s="265"/>
      <c r="O109" s="262"/>
      <c r="P109" s="191" t="s">
        <v>171</v>
      </c>
    </row>
    <row r="110" spans="1:18" ht="16.5" thickBot="1" x14ac:dyDescent="0.3">
      <c r="A110" s="18"/>
      <c r="B110" s="9"/>
      <c r="C110" s="42"/>
      <c r="D110" s="24" t="s">
        <v>162</v>
      </c>
      <c r="E110" s="24" t="s">
        <v>163</v>
      </c>
      <c r="F110" s="117" t="s">
        <v>164</v>
      </c>
      <c r="G110" s="24" t="s">
        <v>165</v>
      </c>
      <c r="H110" s="266"/>
      <c r="I110" s="263"/>
      <c r="J110" s="269"/>
      <c r="K110" s="263"/>
      <c r="L110" s="269"/>
      <c r="M110" s="263"/>
      <c r="N110" s="266"/>
      <c r="O110" s="263"/>
      <c r="P110" s="191"/>
    </row>
    <row r="111" spans="1:18" x14ac:dyDescent="0.25">
      <c r="A111" s="7"/>
      <c r="B111" s="16" t="s">
        <v>5</v>
      </c>
      <c r="C111" s="41"/>
      <c r="D111" s="117"/>
      <c r="E111" s="24"/>
      <c r="F111" s="117"/>
      <c r="G111" s="24"/>
      <c r="H111" s="117"/>
      <c r="I111" s="24"/>
      <c r="J111" s="117"/>
      <c r="K111" s="24"/>
      <c r="L111" s="117"/>
      <c r="M111" s="24"/>
      <c r="N111" s="117"/>
      <c r="O111" s="24"/>
      <c r="P111" s="208"/>
    </row>
    <row r="112" spans="1:18" x14ac:dyDescent="0.25">
      <c r="A112" s="18" t="s">
        <v>91</v>
      </c>
      <c r="B112" s="49"/>
      <c r="C112" s="42" t="s">
        <v>92</v>
      </c>
      <c r="D112" s="11">
        <v>2.33</v>
      </c>
      <c r="E112" s="20">
        <v>8.1199999999999992</v>
      </c>
      <c r="F112" s="11">
        <v>15.549999999999997</v>
      </c>
      <c r="G112" s="20">
        <v>144.59999999999997</v>
      </c>
      <c r="H112" s="11">
        <v>3.2999999999999988E-2</v>
      </c>
      <c r="I112" s="20">
        <v>0</v>
      </c>
      <c r="J112" s="11">
        <v>40</v>
      </c>
      <c r="K112" s="20">
        <v>0.62</v>
      </c>
      <c r="L112" s="11">
        <v>8.1</v>
      </c>
      <c r="M112" s="20">
        <v>22.5</v>
      </c>
      <c r="N112" s="11">
        <v>3.9</v>
      </c>
      <c r="O112" s="20">
        <v>0.38</v>
      </c>
      <c r="P112" s="191" t="s">
        <v>186</v>
      </c>
    </row>
    <row r="113" spans="1:18" x14ac:dyDescent="0.25">
      <c r="A113" s="18" t="s">
        <v>17</v>
      </c>
      <c r="B113" s="49"/>
      <c r="C113" s="42">
        <v>200</v>
      </c>
      <c r="D113" s="11">
        <v>16.13</v>
      </c>
      <c r="E113" s="20">
        <v>17.399999999999999</v>
      </c>
      <c r="F113" s="11">
        <v>18.899999999999999</v>
      </c>
      <c r="G113" s="20">
        <v>250.13</v>
      </c>
      <c r="H113" s="11">
        <v>0.13793103448275865</v>
      </c>
      <c r="I113" s="20">
        <v>0.34482758620689663</v>
      </c>
      <c r="J113" s="11">
        <v>432.75862068965529</v>
      </c>
      <c r="K113" s="20">
        <v>1.0000000000000002</v>
      </c>
      <c r="L113" s="11">
        <v>137.44827586206901</v>
      </c>
      <c r="M113" s="20">
        <v>301.03448275862075</v>
      </c>
      <c r="N113" s="11">
        <v>21.517241379310352</v>
      </c>
      <c r="O113" s="20">
        <v>3.5172413793103461</v>
      </c>
      <c r="P113" s="191" t="s">
        <v>237</v>
      </c>
    </row>
    <row r="114" spans="1:18" x14ac:dyDescent="0.25">
      <c r="A114" s="18" t="s">
        <v>46</v>
      </c>
      <c r="B114" s="9"/>
      <c r="C114" s="19" t="s">
        <v>185</v>
      </c>
      <c r="D114" s="11">
        <v>1.46</v>
      </c>
      <c r="E114" s="20">
        <v>1.0765</v>
      </c>
      <c r="F114" s="11">
        <v>11.959999999999999</v>
      </c>
      <c r="G114" s="20">
        <v>63.7</v>
      </c>
      <c r="H114" s="11">
        <v>1.7499999999999998E-2</v>
      </c>
      <c r="I114" s="20">
        <v>0.66999999999999993</v>
      </c>
      <c r="J114" s="11">
        <v>7.9999999999999982</v>
      </c>
      <c r="K114" s="20">
        <v>0</v>
      </c>
      <c r="L114" s="11">
        <v>63.015000000000001</v>
      </c>
      <c r="M114" s="20">
        <v>48.36</v>
      </c>
      <c r="N114" s="11">
        <v>12.2</v>
      </c>
      <c r="O114" s="20">
        <v>1.2999999999999996</v>
      </c>
      <c r="P114" s="191" t="s">
        <v>191</v>
      </c>
    </row>
    <row r="115" spans="1:18" x14ac:dyDescent="0.25">
      <c r="A115" s="18" t="s">
        <v>70</v>
      </c>
      <c r="B115" s="9"/>
      <c r="C115" s="42">
        <v>120</v>
      </c>
      <c r="D115" s="12">
        <v>0.48</v>
      </c>
      <c r="E115" s="20">
        <v>0.48</v>
      </c>
      <c r="F115" s="20">
        <v>11.759999999999998</v>
      </c>
      <c r="G115" s="20">
        <v>56.399999999999984</v>
      </c>
      <c r="H115" s="10">
        <v>3.599999999999999E-2</v>
      </c>
      <c r="I115" s="19">
        <v>11.999999999999996</v>
      </c>
      <c r="J115" s="47">
        <v>0</v>
      </c>
      <c r="K115" s="19">
        <v>0.24</v>
      </c>
      <c r="L115" s="47">
        <v>19.2</v>
      </c>
      <c r="M115" s="19">
        <v>13.2</v>
      </c>
      <c r="N115" s="19">
        <v>10.799999999999999</v>
      </c>
      <c r="O115" s="47">
        <v>2.6399999999999997</v>
      </c>
      <c r="P115" s="176" t="s">
        <v>189</v>
      </c>
    </row>
    <row r="116" spans="1:18" ht="24.75" thickBot="1" x14ac:dyDescent="0.3">
      <c r="A116" s="18" t="s">
        <v>37</v>
      </c>
      <c r="B116" s="49"/>
      <c r="C116" s="42">
        <v>30</v>
      </c>
      <c r="D116" s="12">
        <v>2.25</v>
      </c>
      <c r="E116" s="20">
        <v>0.87</v>
      </c>
      <c r="F116" s="33">
        <v>15.419999999999998</v>
      </c>
      <c r="G116" s="12">
        <v>78.599999999999994</v>
      </c>
      <c r="H116" s="12">
        <v>3.3000000000000002E-2</v>
      </c>
      <c r="I116" s="20">
        <v>0</v>
      </c>
      <c r="J116" s="11">
        <v>0</v>
      </c>
      <c r="K116" s="20">
        <v>0.51</v>
      </c>
      <c r="L116" s="11">
        <v>5.7</v>
      </c>
      <c r="M116" s="20">
        <v>19.5</v>
      </c>
      <c r="N116" s="20">
        <v>3.9</v>
      </c>
      <c r="O116" s="11">
        <v>0.36</v>
      </c>
      <c r="P116" s="176" t="s">
        <v>188</v>
      </c>
    </row>
    <row r="117" spans="1:18" ht="16.5" thickBot="1" x14ac:dyDescent="0.3">
      <c r="A117" s="119" t="s">
        <v>167</v>
      </c>
      <c r="B117" s="98"/>
      <c r="C117" s="58">
        <v>590</v>
      </c>
      <c r="D117" s="22">
        <f>SUM(D112:D116)</f>
        <v>22.650000000000002</v>
      </c>
      <c r="E117" s="22">
        <f t="shared" ref="E117:O117" si="20">SUM(E112:E116)</f>
        <v>27.946499999999997</v>
      </c>
      <c r="F117" s="22">
        <f t="shared" si="20"/>
        <v>73.589999999999989</v>
      </c>
      <c r="G117" s="22">
        <f t="shared" si="20"/>
        <v>593.42999999999995</v>
      </c>
      <c r="H117" s="22">
        <f t="shared" si="20"/>
        <v>0.25743103448275861</v>
      </c>
      <c r="I117" s="22">
        <f t="shared" si="20"/>
        <v>13.014827586206893</v>
      </c>
      <c r="J117" s="22">
        <f t="shared" si="20"/>
        <v>480.75862068965529</v>
      </c>
      <c r="K117" s="22">
        <f t="shared" si="20"/>
        <v>2.37</v>
      </c>
      <c r="L117" s="22">
        <f t="shared" si="20"/>
        <v>233.463275862069</v>
      </c>
      <c r="M117" s="22">
        <f t="shared" si="20"/>
        <v>404.59448275862076</v>
      </c>
      <c r="N117" s="22">
        <f t="shared" si="20"/>
        <v>52.317241379310346</v>
      </c>
      <c r="O117" s="22">
        <f t="shared" si="20"/>
        <v>8.1972413793103449</v>
      </c>
      <c r="P117" s="210"/>
    </row>
    <row r="118" spans="1:18" x14ac:dyDescent="0.25">
      <c r="A118" s="18"/>
      <c r="B118" s="49" t="s">
        <v>168</v>
      </c>
      <c r="C118" s="43"/>
      <c r="D118" s="20"/>
      <c r="E118" s="20"/>
      <c r="F118" s="11"/>
      <c r="G118" s="20"/>
      <c r="H118" s="11"/>
      <c r="I118" s="20"/>
      <c r="J118" s="11"/>
      <c r="K118" s="20"/>
      <c r="L118" s="11"/>
      <c r="M118" s="20"/>
      <c r="N118" s="11"/>
      <c r="O118" s="20"/>
      <c r="P118" s="191"/>
    </row>
    <row r="119" spans="1:18" s="68" customFormat="1" ht="24" customHeight="1" thickBot="1" x14ac:dyDescent="0.3">
      <c r="A119" s="76" t="s">
        <v>34</v>
      </c>
      <c r="B119" s="9"/>
      <c r="C119" s="19">
        <v>180</v>
      </c>
      <c r="D119" s="11">
        <v>0.9</v>
      </c>
      <c r="E119" s="20">
        <v>0</v>
      </c>
      <c r="F119" s="11">
        <v>18.18</v>
      </c>
      <c r="G119" s="20">
        <v>76.319999999999993</v>
      </c>
      <c r="H119" s="47">
        <v>1.9799999999999998E-2</v>
      </c>
      <c r="I119" s="19">
        <v>3.5999999999999996</v>
      </c>
      <c r="J119" s="47">
        <v>0</v>
      </c>
      <c r="K119" s="19">
        <v>0.18000000000000002</v>
      </c>
      <c r="L119" s="47">
        <v>12.6</v>
      </c>
      <c r="M119" s="19">
        <v>12.6</v>
      </c>
      <c r="N119" s="19">
        <v>7.2</v>
      </c>
      <c r="O119" s="47">
        <v>2.52</v>
      </c>
      <c r="P119" s="176" t="s">
        <v>197</v>
      </c>
      <c r="Q119" s="125"/>
    </row>
    <row r="120" spans="1:18" s="23" customFormat="1" ht="16.5" thickBot="1" x14ac:dyDescent="0.3">
      <c r="A120" s="119" t="s">
        <v>167</v>
      </c>
      <c r="B120" s="99"/>
      <c r="C120" s="83">
        <v>180</v>
      </c>
      <c r="D120" s="22">
        <f>D119</f>
        <v>0.9</v>
      </c>
      <c r="E120" s="22">
        <f t="shared" ref="E120:O120" si="21">E119</f>
        <v>0</v>
      </c>
      <c r="F120" s="22">
        <f t="shared" si="21"/>
        <v>18.18</v>
      </c>
      <c r="G120" s="22">
        <f t="shared" si="21"/>
        <v>76.319999999999993</v>
      </c>
      <c r="H120" s="22">
        <f t="shared" si="21"/>
        <v>1.9799999999999998E-2</v>
      </c>
      <c r="I120" s="22">
        <f t="shared" si="21"/>
        <v>3.5999999999999996</v>
      </c>
      <c r="J120" s="22">
        <f t="shared" si="21"/>
        <v>0</v>
      </c>
      <c r="K120" s="22">
        <f t="shared" si="21"/>
        <v>0.18000000000000002</v>
      </c>
      <c r="L120" s="22">
        <f t="shared" si="21"/>
        <v>12.6</v>
      </c>
      <c r="M120" s="22">
        <f t="shared" si="21"/>
        <v>12.6</v>
      </c>
      <c r="N120" s="22">
        <f t="shared" si="21"/>
        <v>7.2</v>
      </c>
      <c r="O120" s="22">
        <f t="shared" si="21"/>
        <v>2.52</v>
      </c>
      <c r="P120" s="210"/>
      <c r="Q120" s="123"/>
    </row>
    <row r="121" spans="1:18" s="23" customFormat="1" ht="20.25" customHeight="1" thickBot="1" x14ac:dyDescent="0.3">
      <c r="A121" s="249" t="s">
        <v>367</v>
      </c>
      <c r="B121" s="250"/>
      <c r="C121" s="165">
        <f>C117+C120</f>
        <v>770</v>
      </c>
      <c r="D121" s="85">
        <f t="shared" ref="D121:O121" si="22">D117+D120</f>
        <v>23.55</v>
      </c>
      <c r="E121" s="85">
        <f t="shared" si="22"/>
        <v>27.946499999999997</v>
      </c>
      <c r="F121" s="85">
        <f t="shared" si="22"/>
        <v>91.769999999999982</v>
      </c>
      <c r="G121" s="85">
        <f t="shared" si="22"/>
        <v>669.75</v>
      </c>
      <c r="H121" s="85">
        <f t="shared" si="22"/>
        <v>0.2772310344827586</v>
      </c>
      <c r="I121" s="85">
        <f t="shared" si="22"/>
        <v>16.614827586206893</v>
      </c>
      <c r="J121" s="85">
        <f t="shared" si="22"/>
        <v>480.75862068965529</v>
      </c>
      <c r="K121" s="85">
        <f t="shared" si="22"/>
        <v>2.5500000000000003</v>
      </c>
      <c r="L121" s="85">
        <f t="shared" si="22"/>
        <v>246.06327586206899</v>
      </c>
      <c r="M121" s="85">
        <f t="shared" si="22"/>
        <v>417.19448275862078</v>
      </c>
      <c r="N121" s="85">
        <f t="shared" si="22"/>
        <v>59.517241379310349</v>
      </c>
      <c r="O121" s="85">
        <f t="shared" si="22"/>
        <v>10.717241379310344</v>
      </c>
      <c r="P121" s="208"/>
      <c r="Q121" s="123">
        <f>G121/2720</f>
        <v>0.24623161764705884</v>
      </c>
      <c r="R121" s="131" t="s">
        <v>323</v>
      </c>
    </row>
    <row r="122" spans="1:18" x14ac:dyDescent="0.25">
      <c r="A122" s="7"/>
      <c r="B122" s="16" t="s">
        <v>12</v>
      </c>
      <c r="C122" s="59"/>
      <c r="D122" s="117"/>
      <c r="E122" s="24"/>
      <c r="F122" s="117"/>
      <c r="G122" s="24"/>
      <c r="H122" s="117"/>
      <c r="I122" s="24"/>
      <c r="J122" s="117"/>
      <c r="K122" s="24"/>
      <c r="L122" s="117"/>
      <c r="M122" s="24"/>
      <c r="N122" s="117"/>
      <c r="O122" s="24"/>
      <c r="P122" s="224"/>
    </row>
    <row r="123" spans="1:18" ht="31.5" x14ac:dyDescent="0.25">
      <c r="A123" s="18" t="s">
        <v>47</v>
      </c>
      <c r="B123" s="9"/>
      <c r="C123" s="19">
        <v>100</v>
      </c>
      <c r="D123" s="11">
        <v>1.4079999999999999</v>
      </c>
      <c r="E123" s="20">
        <v>6.0119999999999996</v>
      </c>
      <c r="F123" s="11">
        <v>8.26</v>
      </c>
      <c r="G123" s="20">
        <v>92.8</v>
      </c>
      <c r="H123" s="11">
        <v>1.7000000000000001E-2</v>
      </c>
      <c r="I123" s="20">
        <v>6.6499999999999995</v>
      </c>
      <c r="J123" s="11"/>
      <c r="K123" s="20">
        <v>2.7</v>
      </c>
      <c r="L123" s="11">
        <v>35.463999999999999</v>
      </c>
      <c r="M123" s="20">
        <v>40.631999999999998</v>
      </c>
      <c r="N123" s="11">
        <v>20.694999999999997</v>
      </c>
      <c r="O123" s="20">
        <v>1.3239999999999998</v>
      </c>
      <c r="P123" s="213" t="s">
        <v>239</v>
      </c>
    </row>
    <row r="124" spans="1:18" ht="36.75" customHeight="1" x14ac:dyDescent="0.25">
      <c r="A124" s="18" t="s">
        <v>347</v>
      </c>
      <c r="B124" s="9"/>
      <c r="C124" s="19" t="s">
        <v>368</v>
      </c>
      <c r="D124" s="11">
        <v>4.5366699999999991</v>
      </c>
      <c r="E124" s="20">
        <v>8.1170299999999997</v>
      </c>
      <c r="F124" s="11">
        <v>16.95195</v>
      </c>
      <c r="G124" s="20">
        <v>135.571</v>
      </c>
      <c r="H124" s="11">
        <v>0.14031000000000002</v>
      </c>
      <c r="I124" s="20">
        <v>12.055</v>
      </c>
      <c r="J124" s="11">
        <v>2.1999999999999997</v>
      </c>
      <c r="K124" s="20">
        <v>1.3453999999999999</v>
      </c>
      <c r="L124" s="11">
        <v>32.8172</v>
      </c>
      <c r="M124" s="20">
        <v>100.5676</v>
      </c>
      <c r="N124" s="11">
        <v>34.942</v>
      </c>
      <c r="O124" s="20">
        <v>1.3715999999999999</v>
      </c>
      <c r="P124" s="215" t="s">
        <v>240</v>
      </c>
    </row>
    <row r="125" spans="1:18" ht="19.5" customHeight="1" x14ac:dyDescent="0.25">
      <c r="A125" s="18" t="s">
        <v>18</v>
      </c>
      <c r="B125" s="9"/>
      <c r="C125" s="19">
        <v>100</v>
      </c>
      <c r="D125" s="11">
        <v>12.92</v>
      </c>
      <c r="E125" s="20">
        <v>8.2000000000000011</v>
      </c>
      <c r="F125" s="11">
        <v>15.839999999999998</v>
      </c>
      <c r="G125" s="20">
        <v>189.99999999999997</v>
      </c>
      <c r="H125" s="11">
        <v>7.9999999999999988E-2</v>
      </c>
      <c r="I125" s="20">
        <v>0.65999999999999992</v>
      </c>
      <c r="J125" s="11">
        <v>9.3999999999999968</v>
      </c>
      <c r="K125" s="20">
        <v>5.0199999999999996</v>
      </c>
      <c r="L125" s="11">
        <v>71.879999999999981</v>
      </c>
      <c r="M125" s="20">
        <v>185.45999999999998</v>
      </c>
      <c r="N125" s="11">
        <v>41.139999999999993</v>
      </c>
      <c r="O125" s="20">
        <v>1.4599999999999997</v>
      </c>
      <c r="P125" s="215" t="s">
        <v>242</v>
      </c>
    </row>
    <row r="126" spans="1:18" ht="30" customHeight="1" x14ac:dyDescent="0.25">
      <c r="A126" s="18" t="s">
        <v>60</v>
      </c>
      <c r="B126" s="49"/>
      <c r="C126" s="19" t="s">
        <v>166</v>
      </c>
      <c r="D126" s="11">
        <v>6.8313999999999995</v>
      </c>
      <c r="E126" s="20">
        <v>4.4328000000000003</v>
      </c>
      <c r="F126" s="11">
        <v>38.373999999999995</v>
      </c>
      <c r="G126" s="20">
        <v>220.55999999999997</v>
      </c>
      <c r="H126" s="11">
        <v>6.8399999999999989E-2</v>
      </c>
      <c r="I126" s="20">
        <v>0</v>
      </c>
      <c r="J126" s="11">
        <v>20</v>
      </c>
      <c r="K126" s="20">
        <v>0.9770000000000002</v>
      </c>
      <c r="L126" s="11">
        <v>14.629800000000001</v>
      </c>
      <c r="M126" s="20">
        <v>46.101300000000002</v>
      </c>
      <c r="N126" s="11">
        <v>10.3428</v>
      </c>
      <c r="O126" s="20">
        <v>1.0324</v>
      </c>
      <c r="P126" s="205" t="s">
        <v>294</v>
      </c>
    </row>
    <row r="127" spans="1:18" x14ac:dyDescent="0.25">
      <c r="A127" s="18" t="s">
        <v>394</v>
      </c>
      <c r="B127" s="9"/>
      <c r="C127" s="19">
        <v>200</v>
      </c>
      <c r="D127" s="11">
        <v>0.16</v>
      </c>
      <c r="E127" s="20">
        <v>0.16</v>
      </c>
      <c r="F127" s="11">
        <v>27.880000000000003</v>
      </c>
      <c r="G127" s="20">
        <v>114.60000000000001</v>
      </c>
      <c r="H127" s="11">
        <v>1.2E-2</v>
      </c>
      <c r="I127" s="20">
        <v>0.9</v>
      </c>
      <c r="J127" s="11">
        <v>0</v>
      </c>
      <c r="K127" s="20">
        <v>0.08</v>
      </c>
      <c r="L127" s="11">
        <v>14.180000000000001</v>
      </c>
      <c r="M127" s="20">
        <v>4.4000000000000004</v>
      </c>
      <c r="N127" s="11">
        <v>5.1400000000000006</v>
      </c>
      <c r="O127" s="20">
        <v>0.95200000000000007</v>
      </c>
      <c r="P127" s="213" t="s">
        <v>243</v>
      </c>
    </row>
    <row r="128" spans="1:18" ht="17.25" customHeight="1" x14ac:dyDescent="0.25">
      <c r="A128" s="18" t="s">
        <v>13</v>
      </c>
      <c r="B128" s="9"/>
      <c r="C128" s="19">
        <v>60</v>
      </c>
      <c r="D128" s="11">
        <v>3.96</v>
      </c>
      <c r="E128" s="20">
        <v>0.72</v>
      </c>
      <c r="F128" s="11">
        <v>23.76</v>
      </c>
      <c r="G128" s="20">
        <v>118.80000000000001</v>
      </c>
      <c r="H128" s="11">
        <v>0.10200000000000002</v>
      </c>
      <c r="I128" s="20"/>
      <c r="J128" s="11"/>
      <c r="K128" s="20">
        <v>0.84</v>
      </c>
      <c r="L128" s="11">
        <v>17.400000000000002</v>
      </c>
      <c r="M128" s="20">
        <v>90.000000000000014</v>
      </c>
      <c r="N128" s="11">
        <v>28.200000000000006</v>
      </c>
      <c r="O128" s="20">
        <v>2.3400000000000003</v>
      </c>
      <c r="P128" s="191" t="s">
        <v>198</v>
      </c>
    </row>
    <row r="129" spans="1:18" ht="17.25" customHeight="1" thickBot="1" x14ac:dyDescent="0.3">
      <c r="A129" s="18" t="s">
        <v>35</v>
      </c>
      <c r="B129" s="9"/>
      <c r="C129" s="19">
        <v>50</v>
      </c>
      <c r="D129" s="11">
        <v>3.8</v>
      </c>
      <c r="E129" s="20">
        <v>0.4</v>
      </c>
      <c r="F129" s="11">
        <v>24.6</v>
      </c>
      <c r="G129" s="20">
        <v>117.5</v>
      </c>
      <c r="H129" s="11">
        <v>5.5000000000000007E-2</v>
      </c>
      <c r="I129" s="20">
        <v>0</v>
      </c>
      <c r="J129" s="11">
        <v>0</v>
      </c>
      <c r="K129" s="20">
        <v>0.55000000000000004</v>
      </c>
      <c r="L129" s="11">
        <v>10</v>
      </c>
      <c r="M129" s="20">
        <v>32.5</v>
      </c>
      <c r="N129" s="11">
        <v>7.0000000000000009</v>
      </c>
      <c r="O129" s="20">
        <v>0.55000000000000016</v>
      </c>
      <c r="P129" s="191" t="s">
        <v>188</v>
      </c>
    </row>
    <row r="130" spans="1:18" ht="22.5" customHeight="1" thickBot="1" x14ac:dyDescent="0.3">
      <c r="A130" s="278" t="s">
        <v>167</v>
      </c>
      <c r="B130" s="279"/>
      <c r="C130" s="21">
        <v>956</v>
      </c>
      <c r="D130" s="22">
        <f>SUM(D123:D129)</f>
        <v>33.616069999999993</v>
      </c>
      <c r="E130" s="22">
        <f t="shared" ref="E130:O130" si="23">SUM(E123:E129)</f>
        <v>28.041830000000001</v>
      </c>
      <c r="F130" s="22">
        <f t="shared" si="23"/>
        <v>155.66594999999998</v>
      </c>
      <c r="G130" s="22">
        <f t="shared" si="23"/>
        <v>989.8309999999999</v>
      </c>
      <c r="H130" s="22">
        <f t="shared" si="23"/>
        <v>0.47471000000000002</v>
      </c>
      <c r="I130" s="22">
        <f t="shared" si="23"/>
        <v>20.264999999999997</v>
      </c>
      <c r="J130" s="22">
        <f t="shared" si="23"/>
        <v>31.599999999999994</v>
      </c>
      <c r="K130" s="22">
        <f t="shared" si="23"/>
        <v>11.512400000000001</v>
      </c>
      <c r="L130" s="22">
        <f t="shared" si="23"/>
        <v>196.37099999999998</v>
      </c>
      <c r="M130" s="22">
        <f t="shared" si="23"/>
        <v>499.66089999999991</v>
      </c>
      <c r="N130" s="22">
        <f t="shared" si="23"/>
        <v>147.4598</v>
      </c>
      <c r="O130" s="22">
        <f t="shared" si="23"/>
        <v>9.0300000000000011</v>
      </c>
      <c r="P130" s="216"/>
      <c r="Q130" s="124">
        <f>G130/2720</f>
        <v>0.36390845588235293</v>
      </c>
      <c r="R130" s="134" t="s">
        <v>320</v>
      </c>
    </row>
    <row r="131" spans="1:18" ht="24.75" thickBot="1" x14ac:dyDescent="0.3">
      <c r="A131" s="50" t="s">
        <v>169</v>
      </c>
      <c r="B131" s="100"/>
      <c r="C131" s="164">
        <f>C117+C120+C130</f>
        <v>1726</v>
      </c>
      <c r="D131" s="51">
        <f>D117+D120+D130</f>
        <v>57.166069999999991</v>
      </c>
      <c r="E131" s="51">
        <f t="shared" ref="E131:O131" si="24">E117+E120+E130</f>
        <v>55.988329999999998</v>
      </c>
      <c r="F131" s="51">
        <f t="shared" si="24"/>
        <v>247.43594999999996</v>
      </c>
      <c r="G131" s="51">
        <f t="shared" si="24"/>
        <v>1659.5809999999999</v>
      </c>
      <c r="H131" s="51">
        <f t="shared" si="24"/>
        <v>0.75194103448275862</v>
      </c>
      <c r="I131" s="51">
        <f t="shared" si="24"/>
        <v>36.879827586206886</v>
      </c>
      <c r="J131" s="51">
        <f t="shared" si="24"/>
        <v>512.35862068965525</v>
      </c>
      <c r="K131" s="51">
        <f t="shared" si="24"/>
        <v>14.062400000000002</v>
      </c>
      <c r="L131" s="51">
        <f t="shared" si="24"/>
        <v>442.43427586206894</v>
      </c>
      <c r="M131" s="51">
        <f t="shared" si="24"/>
        <v>916.85538275862064</v>
      </c>
      <c r="N131" s="51">
        <f t="shared" si="24"/>
        <v>206.97704137931035</v>
      </c>
      <c r="O131" s="51">
        <f t="shared" si="24"/>
        <v>19.747241379310346</v>
      </c>
      <c r="P131" s="210"/>
      <c r="Q131" s="124">
        <f>G131/2720</f>
        <v>0.61014007352941169</v>
      </c>
      <c r="R131" s="131" t="s">
        <v>321</v>
      </c>
    </row>
    <row r="132" spans="1:18" x14ac:dyDescent="0.25">
      <c r="A132" s="74"/>
      <c r="B132" s="49"/>
      <c r="C132" s="88"/>
      <c r="D132" s="88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199"/>
    </row>
    <row r="133" spans="1:18" x14ac:dyDescent="0.25">
      <c r="A133" s="74"/>
      <c r="B133" s="4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217"/>
    </row>
    <row r="134" spans="1:18" ht="16.5" thickBot="1" x14ac:dyDescent="0.3">
      <c r="A134" s="38" t="s">
        <v>172</v>
      </c>
      <c r="B134" s="49"/>
      <c r="C134" s="257"/>
      <c r="D134" s="257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217"/>
    </row>
    <row r="135" spans="1:18" ht="15.75" customHeight="1" x14ac:dyDescent="0.25">
      <c r="A135" s="7" t="s">
        <v>148</v>
      </c>
      <c r="B135" s="82"/>
      <c r="C135" s="41" t="s">
        <v>149</v>
      </c>
      <c r="D135" s="251" t="s">
        <v>150</v>
      </c>
      <c r="E135" s="252"/>
      <c r="F135" s="253"/>
      <c r="G135" s="24" t="s">
        <v>151</v>
      </c>
      <c r="H135" s="264" t="s">
        <v>152</v>
      </c>
      <c r="I135" s="261" t="s">
        <v>153</v>
      </c>
      <c r="J135" s="267" t="s">
        <v>154</v>
      </c>
      <c r="K135" s="261" t="s">
        <v>155</v>
      </c>
      <c r="L135" s="267" t="s">
        <v>156</v>
      </c>
      <c r="M135" s="261" t="s">
        <v>157</v>
      </c>
      <c r="N135" s="258" t="s">
        <v>158</v>
      </c>
      <c r="O135" s="258" t="s">
        <v>159</v>
      </c>
      <c r="P135" s="194" t="s">
        <v>170</v>
      </c>
    </row>
    <row r="136" spans="1:18" ht="16.5" thickBot="1" x14ac:dyDescent="0.3">
      <c r="A136" s="18" t="s">
        <v>160</v>
      </c>
      <c r="B136" s="9"/>
      <c r="C136" s="42" t="s">
        <v>161</v>
      </c>
      <c r="D136" s="254"/>
      <c r="E136" s="255"/>
      <c r="F136" s="256"/>
      <c r="G136" s="20" t="s">
        <v>173</v>
      </c>
      <c r="H136" s="265"/>
      <c r="I136" s="262"/>
      <c r="J136" s="268"/>
      <c r="K136" s="262"/>
      <c r="L136" s="268"/>
      <c r="M136" s="262"/>
      <c r="N136" s="259"/>
      <c r="O136" s="259"/>
      <c r="P136" s="176" t="s">
        <v>171</v>
      </c>
    </row>
    <row r="137" spans="1:18" ht="16.5" thickBot="1" x14ac:dyDescent="0.3">
      <c r="A137" s="13"/>
      <c r="B137" s="93"/>
      <c r="C137" s="57"/>
      <c r="D137" s="14" t="s">
        <v>162</v>
      </c>
      <c r="E137" s="14" t="s">
        <v>163</v>
      </c>
      <c r="F137" s="52" t="s">
        <v>164</v>
      </c>
      <c r="G137" s="14" t="s">
        <v>165</v>
      </c>
      <c r="H137" s="266"/>
      <c r="I137" s="263"/>
      <c r="J137" s="269"/>
      <c r="K137" s="263"/>
      <c r="L137" s="269"/>
      <c r="M137" s="263"/>
      <c r="N137" s="260"/>
      <c r="O137" s="260"/>
      <c r="P137" s="187"/>
    </row>
    <row r="138" spans="1:18" x14ac:dyDescent="0.25">
      <c r="A138" s="18"/>
      <c r="B138" s="49" t="s">
        <v>5</v>
      </c>
      <c r="C138" s="42"/>
      <c r="D138" s="11"/>
      <c r="E138" s="24"/>
      <c r="F138" s="11"/>
      <c r="G138" s="24"/>
      <c r="H138" s="117"/>
      <c r="I138" s="24"/>
      <c r="J138" s="11"/>
      <c r="K138" s="24"/>
      <c r="L138" s="11"/>
      <c r="M138" s="24"/>
      <c r="N138" s="24"/>
      <c r="O138" s="11"/>
      <c r="P138" s="176"/>
    </row>
    <row r="139" spans="1:18" x14ac:dyDescent="0.25">
      <c r="A139" s="18" t="s">
        <v>91</v>
      </c>
      <c r="B139" s="49"/>
      <c r="C139" s="42" t="s">
        <v>92</v>
      </c>
      <c r="D139" s="11">
        <v>2.33</v>
      </c>
      <c r="E139" s="20">
        <v>8.1199999999999992</v>
      </c>
      <c r="F139" s="11">
        <v>15.549999999999997</v>
      </c>
      <c r="G139" s="20">
        <v>144.59999999999997</v>
      </c>
      <c r="H139" s="11">
        <v>3.2999999999999988E-2</v>
      </c>
      <c r="I139" s="20">
        <v>0</v>
      </c>
      <c r="J139" s="11">
        <v>40</v>
      </c>
      <c r="K139" s="20">
        <v>0.62</v>
      </c>
      <c r="L139" s="11">
        <v>8.1</v>
      </c>
      <c r="M139" s="20">
        <v>22.5</v>
      </c>
      <c r="N139" s="20">
        <v>3.9</v>
      </c>
      <c r="O139" s="11">
        <v>0.38</v>
      </c>
      <c r="P139" s="176" t="s">
        <v>186</v>
      </c>
    </row>
    <row r="140" spans="1:18" x14ac:dyDescent="0.25">
      <c r="A140" s="18" t="s">
        <v>73</v>
      </c>
      <c r="B140" s="49"/>
      <c r="C140" s="42">
        <v>180</v>
      </c>
      <c r="D140" s="11">
        <v>6.9</v>
      </c>
      <c r="E140" s="20">
        <v>10.19</v>
      </c>
      <c r="F140" s="11">
        <v>31.91</v>
      </c>
      <c r="G140" s="20">
        <v>197.3</v>
      </c>
      <c r="H140" s="11">
        <v>8.1000000000000003E-2</v>
      </c>
      <c r="I140" s="20">
        <v>0.86399999999999999</v>
      </c>
      <c r="J140" s="11">
        <v>13.319999999999997</v>
      </c>
      <c r="K140" s="20">
        <v>0.26100000000000001</v>
      </c>
      <c r="L140" s="11">
        <v>122.46299999999997</v>
      </c>
      <c r="M140" s="20">
        <v>135.54900000000001</v>
      </c>
      <c r="N140" s="20">
        <v>28.448999999999995</v>
      </c>
      <c r="O140" s="11">
        <v>1.4939999999999998</v>
      </c>
      <c r="P140" s="176" t="s">
        <v>244</v>
      </c>
    </row>
    <row r="141" spans="1:18" ht="22.5" customHeight="1" x14ac:dyDescent="0.25">
      <c r="A141" s="18" t="s">
        <v>80</v>
      </c>
      <c r="B141" s="49"/>
      <c r="C141" s="42" t="s">
        <v>216</v>
      </c>
      <c r="D141" s="11">
        <v>2.4249999999999998</v>
      </c>
      <c r="E141" s="20">
        <v>0.95</v>
      </c>
      <c r="F141" s="11">
        <v>11.6</v>
      </c>
      <c r="G141" s="20">
        <v>99.14</v>
      </c>
      <c r="H141" s="11">
        <v>4.859999999999999E-2</v>
      </c>
      <c r="I141" s="20">
        <v>0</v>
      </c>
      <c r="J141" s="11">
        <v>29.134999999999998</v>
      </c>
      <c r="K141" s="20">
        <v>0.72500000000000009</v>
      </c>
      <c r="L141" s="11">
        <v>11.01135</v>
      </c>
      <c r="M141" s="20">
        <v>29.904000000000003</v>
      </c>
      <c r="N141" s="20">
        <v>8.5887000000000011</v>
      </c>
      <c r="O141" s="11">
        <v>0.50050000000000006</v>
      </c>
      <c r="P141" s="176" t="s">
        <v>217</v>
      </c>
    </row>
    <row r="142" spans="1:18" x14ac:dyDescent="0.25">
      <c r="A142" s="18" t="s">
        <v>21</v>
      </c>
      <c r="B142" s="49"/>
      <c r="C142" s="42">
        <v>200</v>
      </c>
      <c r="D142" s="11">
        <v>4.0780000000000003</v>
      </c>
      <c r="E142" s="20">
        <v>3.81</v>
      </c>
      <c r="F142" s="11">
        <v>7.597999999999999</v>
      </c>
      <c r="G142" s="20">
        <v>78.599999999999994</v>
      </c>
      <c r="H142" s="11">
        <v>5.5999999999999994E-2</v>
      </c>
      <c r="I142" s="20">
        <v>1.5879999999999999</v>
      </c>
      <c r="J142" s="11">
        <v>24.4</v>
      </c>
      <c r="K142" s="20">
        <v>0</v>
      </c>
      <c r="L142" s="11">
        <v>151.91999999999999</v>
      </c>
      <c r="M142" s="20">
        <v>124.55999999999999</v>
      </c>
      <c r="N142" s="20">
        <v>21.34</v>
      </c>
      <c r="O142" s="11">
        <v>0.44799999999999995</v>
      </c>
      <c r="P142" s="176" t="s">
        <v>202</v>
      </c>
    </row>
    <row r="143" spans="1:18" x14ac:dyDescent="0.25">
      <c r="A143" s="18" t="s">
        <v>70</v>
      </c>
      <c r="B143" s="9"/>
      <c r="C143" s="42">
        <v>120</v>
      </c>
      <c r="D143" s="12">
        <v>0.48</v>
      </c>
      <c r="E143" s="20">
        <v>0.48</v>
      </c>
      <c r="F143" s="20">
        <v>11.759999999999998</v>
      </c>
      <c r="G143" s="20">
        <v>56.399999999999984</v>
      </c>
      <c r="H143" s="10">
        <v>3.599999999999999E-2</v>
      </c>
      <c r="I143" s="19">
        <v>11.999999999999996</v>
      </c>
      <c r="J143" s="47">
        <v>0</v>
      </c>
      <c r="K143" s="19">
        <v>0.24</v>
      </c>
      <c r="L143" s="47">
        <v>19.2</v>
      </c>
      <c r="M143" s="19">
        <v>13.2</v>
      </c>
      <c r="N143" s="19">
        <v>10.799999999999999</v>
      </c>
      <c r="O143" s="47">
        <v>2.6399999999999997</v>
      </c>
      <c r="P143" s="176" t="s">
        <v>189</v>
      </c>
    </row>
    <row r="144" spans="1:18" ht="24.75" thickBot="1" x14ac:dyDescent="0.3">
      <c r="A144" s="18" t="s">
        <v>37</v>
      </c>
      <c r="B144" s="49"/>
      <c r="C144" s="42">
        <v>30</v>
      </c>
      <c r="D144" s="12">
        <v>2.25</v>
      </c>
      <c r="E144" s="20">
        <v>0.87</v>
      </c>
      <c r="F144" s="33">
        <v>15.419999999999998</v>
      </c>
      <c r="G144" s="12">
        <v>78.599999999999994</v>
      </c>
      <c r="H144" s="12">
        <v>3.3000000000000002E-2</v>
      </c>
      <c r="I144" s="20">
        <v>0</v>
      </c>
      <c r="J144" s="11">
        <v>0</v>
      </c>
      <c r="K144" s="20">
        <v>0.51</v>
      </c>
      <c r="L144" s="11">
        <v>5.7</v>
      </c>
      <c r="M144" s="20">
        <v>19.5</v>
      </c>
      <c r="N144" s="20">
        <v>3.9</v>
      </c>
      <c r="O144" s="11">
        <v>0.36</v>
      </c>
      <c r="P144" s="176" t="s">
        <v>188</v>
      </c>
    </row>
    <row r="145" spans="1:18" ht="16.5" thickBot="1" x14ac:dyDescent="0.3">
      <c r="A145" s="119" t="s">
        <v>167</v>
      </c>
      <c r="B145" s="98"/>
      <c r="C145" s="58">
        <v>620</v>
      </c>
      <c r="D145" s="22">
        <f>SUM(D139:D144)</f>
        <v>18.463000000000001</v>
      </c>
      <c r="E145" s="22">
        <f t="shared" ref="E145:O145" si="25">SUM(E139:E144)</f>
        <v>24.419999999999998</v>
      </c>
      <c r="F145" s="22">
        <f>SUM(F139:F144)</f>
        <v>93.83799999999998</v>
      </c>
      <c r="G145" s="22">
        <f>SUM(G139:G144)</f>
        <v>654.64</v>
      </c>
      <c r="H145" s="22">
        <f t="shared" si="25"/>
        <v>0.28759999999999997</v>
      </c>
      <c r="I145" s="22">
        <f t="shared" si="25"/>
        <v>14.451999999999996</v>
      </c>
      <c r="J145" s="22">
        <f t="shared" si="25"/>
        <v>106.85499999999999</v>
      </c>
      <c r="K145" s="22">
        <f t="shared" si="25"/>
        <v>2.3559999999999999</v>
      </c>
      <c r="L145" s="22">
        <f t="shared" si="25"/>
        <v>318.39434999999992</v>
      </c>
      <c r="M145" s="22">
        <f t="shared" si="25"/>
        <v>345.21299999999997</v>
      </c>
      <c r="N145" s="22">
        <f t="shared" si="25"/>
        <v>76.977699999999999</v>
      </c>
      <c r="O145" s="22">
        <f t="shared" si="25"/>
        <v>5.8224999999999998</v>
      </c>
      <c r="P145" s="195"/>
    </row>
    <row r="146" spans="1:18" x14ac:dyDescent="0.25">
      <c r="A146" s="7"/>
      <c r="B146" s="16" t="s">
        <v>168</v>
      </c>
      <c r="C146" s="59"/>
      <c r="D146" s="24"/>
      <c r="E146" s="118"/>
      <c r="F146" s="118"/>
      <c r="G146" s="118"/>
      <c r="H146" s="117"/>
      <c r="I146" s="24"/>
      <c r="J146" s="117"/>
      <c r="K146" s="24"/>
      <c r="L146" s="117"/>
      <c r="M146" s="24"/>
      <c r="N146" s="24"/>
      <c r="O146" s="117"/>
      <c r="P146" s="194"/>
    </row>
    <row r="147" spans="1:18" ht="16.5" thickBot="1" x14ac:dyDescent="0.3">
      <c r="A147" s="18" t="s">
        <v>328</v>
      </c>
      <c r="B147" s="49"/>
      <c r="C147" s="43" t="s">
        <v>230</v>
      </c>
      <c r="D147" s="11">
        <v>5.8</v>
      </c>
      <c r="E147" s="20">
        <v>5</v>
      </c>
      <c r="F147" s="11">
        <v>8.4</v>
      </c>
      <c r="G147" s="20">
        <v>102</v>
      </c>
      <c r="H147" s="11">
        <v>0.04</v>
      </c>
      <c r="I147" s="20">
        <v>0.6</v>
      </c>
      <c r="J147" s="11">
        <v>28</v>
      </c>
      <c r="K147" s="20"/>
      <c r="L147" s="11">
        <v>248</v>
      </c>
      <c r="M147" s="20">
        <v>184</v>
      </c>
      <c r="N147" s="12">
        <v>28</v>
      </c>
      <c r="O147" s="20">
        <v>0.2</v>
      </c>
      <c r="P147" s="191" t="s">
        <v>233</v>
      </c>
      <c r="Q147" s="124"/>
    </row>
    <row r="148" spans="1:18" ht="16.5" thickBot="1" x14ac:dyDescent="0.3">
      <c r="A148" s="119" t="s">
        <v>167</v>
      </c>
      <c r="B148" s="98"/>
      <c r="C148" s="21">
        <v>200</v>
      </c>
      <c r="D148" s="22">
        <f t="shared" ref="D148:O148" si="26">SUM(D147)</f>
        <v>5.8</v>
      </c>
      <c r="E148" s="40">
        <f t="shared" si="26"/>
        <v>5</v>
      </c>
      <c r="F148" s="40">
        <f t="shared" si="26"/>
        <v>8.4</v>
      </c>
      <c r="G148" s="36">
        <f t="shared" si="26"/>
        <v>102</v>
      </c>
      <c r="H148" s="22">
        <f t="shared" si="26"/>
        <v>0.04</v>
      </c>
      <c r="I148" s="36">
        <f t="shared" si="26"/>
        <v>0.6</v>
      </c>
      <c r="J148" s="22">
        <f t="shared" si="26"/>
        <v>28</v>
      </c>
      <c r="K148" s="36">
        <f t="shared" si="26"/>
        <v>0</v>
      </c>
      <c r="L148" s="22">
        <f t="shared" si="26"/>
        <v>248</v>
      </c>
      <c r="M148" s="36">
        <f t="shared" si="26"/>
        <v>184</v>
      </c>
      <c r="N148" s="22">
        <f t="shared" si="26"/>
        <v>28</v>
      </c>
      <c r="O148" s="36">
        <f t="shared" si="26"/>
        <v>0.2</v>
      </c>
      <c r="P148" s="195"/>
      <c r="Q148" s="124"/>
    </row>
    <row r="149" spans="1:18" ht="17.25" customHeight="1" thickBot="1" x14ac:dyDescent="0.3">
      <c r="A149" s="249" t="s">
        <v>367</v>
      </c>
      <c r="B149" s="250"/>
      <c r="C149" s="165">
        <f>C145+C148</f>
        <v>820</v>
      </c>
      <c r="D149" s="85">
        <f t="shared" ref="D149:O149" si="27">D145+D148</f>
        <v>24.263000000000002</v>
      </c>
      <c r="E149" s="85">
        <f t="shared" si="27"/>
        <v>29.419999999999998</v>
      </c>
      <c r="F149" s="85">
        <f t="shared" si="27"/>
        <v>102.23799999999999</v>
      </c>
      <c r="G149" s="22">
        <f t="shared" si="27"/>
        <v>756.64</v>
      </c>
      <c r="H149" s="22">
        <f t="shared" si="27"/>
        <v>0.32759999999999995</v>
      </c>
      <c r="I149" s="22">
        <f t="shared" si="27"/>
        <v>15.051999999999996</v>
      </c>
      <c r="J149" s="22">
        <f t="shared" si="27"/>
        <v>134.85499999999999</v>
      </c>
      <c r="K149" s="22">
        <f t="shared" si="27"/>
        <v>2.3559999999999999</v>
      </c>
      <c r="L149" s="22">
        <f t="shared" si="27"/>
        <v>566.39434999999992</v>
      </c>
      <c r="M149" s="22">
        <f t="shared" si="27"/>
        <v>529.21299999999997</v>
      </c>
      <c r="N149" s="22">
        <f t="shared" si="27"/>
        <v>104.9777</v>
      </c>
      <c r="O149" s="22">
        <f t="shared" si="27"/>
        <v>6.0225</v>
      </c>
      <c r="P149" s="195"/>
      <c r="Q149" s="124">
        <f>G149/2720</f>
        <v>0.2781764705882353</v>
      </c>
      <c r="R149" s="131" t="s">
        <v>323</v>
      </c>
    </row>
    <row r="150" spans="1:18" x14ac:dyDescent="0.25">
      <c r="A150" s="7"/>
      <c r="B150" s="16" t="s">
        <v>12</v>
      </c>
      <c r="C150" s="59"/>
      <c r="D150" s="117"/>
      <c r="E150" s="24"/>
      <c r="F150" s="118"/>
      <c r="G150" s="11"/>
      <c r="H150" s="20"/>
      <c r="I150" s="11"/>
      <c r="J150" s="20"/>
      <c r="K150" s="11"/>
      <c r="L150" s="20"/>
      <c r="M150" s="11"/>
      <c r="N150" s="20"/>
      <c r="O150" s="11"/>
      <c r="P150" s="205"/>
      <c r="Q150" s="124"/>
    </row>
    <row r="151" spans="1:18" x14ac:dyDescent="0.25">
      <c r="A151" s="18" t="s">
        <v>51</v>
      </c>
      <c r="B151" s="49"/>
      <c r="C151" s="43">
        <v>100</v>
      </c>
      <c r="D151" s="11">
        <v>1.1000000000000001</v>
      </c>
      <c r="E151" s="20">
        <v>0.2</v>
      </c>
      <c r="F151" s="11">
        <v>3.8</v>
      </c>
      <c r="G151" s="12">
        <v>24</v>
      </c>
      <c r="H151" s="20">
        <v>0.06</v>
      </c>
      <c r="I151" s="11">
        <v>25</v>
      </c>
      <c r="J151" s="20">
        <v>0</v>
      </c>
      <c r="K151" s="11">
        <v>0.7</v>
      </c>
      <c r="L151" s="20">
        <v>14</v>
      </c>
      <c r="M151" s="11">
        <v>26</v>
      </c>
      <c r="N151" s="20">
        <v>20</v>
      </c>
      <c r="O151" s="11">
        <v>0.9</v>
      </c>
      <c r="P151" s="205" t="s">
        <v>194</v>
      </c>
    </row>
    <row r="152" spans="1:18" ht="31.5" x14ac:dyDescent="0.25">
      <c r="A152" s="18" t="s">
        <v>350</v>
      </c>
      <c r="B152" s="49"/>
      <c r="C152" s="43" t="s">
        <v>207</v>
      </c>
      <c r="D152" s="11">
        <v>3.8475000000000001</v>
      </c>
      <c r="E152" s="20">
        <v>9.4875000000000007</v>
      </c>
      <c r="F152" s="11">
        <v>9.5075000000000003</v>
      </c>
      <c r="G152" s="12">
        <v>141.44999999999999</v>
      </c>
      <c r="H152" s="20">
        <v>7.5499999999999998E-2</v>
      </c>
      <c r="I152" s="11">
        <v>10.414999999999999</v>
      </c>
      <c r="J152" s="20">
        <v>10</v>
      </c>
      <c r="K152" s="11">
        <v>2.355</v>
      </c>
      <c r="L152" s="20">
        <v>43.650000000000006</v>
      </c>
      <c r="M152" s="11">
        <v>55.375</v>
      </c>
      <c r="N152" s="20">
        <v>21.65</v>
      </c>
      <c r="O152" s="11">
        <v>0.79500000000000004</v>
      </c>
      <c r="P152" s="205" t="s">
        <v>245</v>
      </c>
    </row>
    <row r="153" spans="1:18" x14ac:dyDescent="0.25">
      <c r="A153" s="18" t="s">
        <v>349</v>
      </c>
      <c r="B153" s="49"/>
      <c r="C153" s="43" t="s">
        <v>246</v>
      </c>
      <c r="D153" s="11">
        <v>16.52</v>
      </c>
      <c r="E153" s="20">
        <v>19.8</v>
      </c>
      <c r="F153" s="11">
        <v>52.8</v>
      </c>
      <c r="G153" s="12">
        <v>443.33</v>
      </c>
      <c r="H153" s="20">
        <v>0.18333333333333332</v>
      </c>
      <c r="I153" s="11">
        <v>8.1666666666666661</v>
      </c>
      <c r="J153" s="20">
        <v>35</v>
      </c>
      <c r="K153" s="11">
        <v>0.68333333333333335</v>
      </c>
      <c r="L153" s="20">
        <v>45.116666666666667</v>
      </c>
      <c r="M153" s="11">
        <v>236.66666666666666</v>
      </c>
      <c r="N153" s="20">
        <v>67.416666666666657</v>
      </c>
      <c r="O153" s="11">
        <v>2.3333333333333326</v>
      </c>
      <c r="P153" s="205" t="s">
        <v>247</v>
      </c>
    </row>
    <row r="154" spans="1:18" x14ac:dyDescent="0.25">
      <c r="A154" s="76" t="s">
        <v>34</v>
      </c>
      <c r="B154" s="9"/>
      <c r="C154" s="19">
        <v>180</v>
      </c>
      <c r="D154" s="11">
        <v>0.9</v>
      </c>
      <c r="E154" s="20">
        <v>0</v>
      </c>
      <c r="F154" s="11">
        <v>18.18</v>
      </c>
      <c r="G154" s="46">
        <v>76.319999999999993</v>
      </c>
      <c r="H154" s="47">
        <v>1.9799999999999998E-2</v>
      </c>
      <c r="I154" s="19">
        <v>3.5999999999999996</v>
      </c>
      <c r="J154" s="47">
        <v>0</v>
      </c>
      <c r="K154" s="19">
        <v>0.18000000000000002</v>
      </c>
      <c r="L154" s="47">
        <v>12.6</v>
      </c>
      <c r="M154" s="19">
        <v>12.6</v>
      </c>
      <c r="N154" s="19">
        <v>7.2</v>
      </c>
      <c r="O154" s="47">
        <v>2.52</v>
      </c>
      <c r="P154" s="176" t="s">
        <v>197</v>
      </c>
    </row>
    <row r="155" spans="1:18" ht="19.5" customHeight="1" x14ac:dyDescent="0.25">
      <c r="A155" s="18" t="s">
        <v>13</v>
      </c>
      <c r="B155" s="9"/>
      <c r="C155" s="43">
        <v>60</v>
      </c>
      <c r="D155" s="11">
        <v>3.96</v>
      </c>
      <c r="E155" s="20">
        <v>0.72</v>
      </c>
      <c r="F155" s="11">
        <v>23.76</v>
      </c>
      <c r="G155" s="12">
        <v>118.80000000000001</v>
      </c>
      <c r="H155" s="20">
        <v>0.10200000000000002</v>
      </c>
      <c r="I155" s="11"/>
      <c r="J155" s="20"/>
      <c r="K155" s="11">
        <v>0.84</v>
      </c>
      <c r="L155" s="20">
        <v>17.400000000000002</v>
      </c>
      <c r="M155" s="11">
        <v>90.000000000000014</v>
      </c>
      <c r="N155" s="20">
        <v>28.200000000000006</v>
      </c>
      <c r="O155" s="11">
        <v>2.3400000000000003</v>
      </c>
      <c r="P155" s="176" t="s">
        <v>198</v>
      </c>
    </row>
    <row r="156" spans="1:18" ht="19.5" customHeight="1" thickBot="1" x14ac:dyDescent="0.3">
      <c r="A156" s="18" t="s">
        <v>35</v>
      </c>
      <c r="B156" s="9"/>
      <c r="C156" s="43">
        <v>50</v>
      </c>
      <c r="D156" s="11">
        <v>3.8</v>
      </c>
      <c r="E156" s="20">
        <v>0.4</v>
      </c>
      <c r="F156" s="11">
        <v>24.6</v>
      </c>
      <c r="G156" s="12">
        <v>117.5</v>
      </c>
      <c r="H156" s="35">
        <v>5.5000000000000007E-2</v>
      </c>
      <c r="I156" s="11">
        <v>0</v>
      </c>
      <c r="J156" s="35">
        <v>0</v>
      </c>
      <c r="K156" s="11">
        <v>0.55000000000000004</v>
      </c>
      <c r="L156" s="35">
        <v>10</v>
      </c>
      <c r="M156" s="11">
        <v>32.5</v>
      </c>
      <c r="N156" s="35">
        <v>7.0000000000000009</v>
      </c>
      <c r="O156" s="11">
        <v>0.55000000000000016</v>
      </c>
      <c r="P156" s="176" t="s">
        <v>188</v>
      </c>
    </row>
    <row r="157" spans="1:18" ht="19.5" customHeight="1" thickBot="1" x14ac:dyDescent="0.3">
      <c r="A157" s="119" t="s">
        <v>167</v>
      </c>
      <c r="B157" s="98"/>
      <c r="C157" s="21">
        <v>900</v>
      </c>
      <c r="D157" s="22">
        <f>SUM(D151:D156)</f>
        <v>30.127500000000001</v>
      </c>
      <c r="E157" s="22">
        <f t="shared" ref="E157:O157" si="28">SUM(E151:E156)</f>
        <v>30.607499999999998</v>
      </c>
      <c r="F157" s="22">
        <f t="shared" si="28"/>
        <v>132.64750000000001</v>
      </c>
      <c r="G157" s="22">
        <f t="shared" si="28"/>
        <v>921.39999999999986</v>
      </c>
      <c r="H157" s="22">
        <f t="shared" si="28"/>
        <v>0.49563333333333331</v>
      </c>
      <c r="I157" s="22">
        <f t="shared" si="28"/>
        <v>47.181666666666665</v>
      </c>
      <c r="J157" s="22">
        <f t="shared" si="28"/>
        <v>45</v>
      </c>
      <c r="K157" s="22">
        <f t="shared" si="28"/>
        <v>5.3083333333333336</v>
      </c>
      <c r="L157" s="22">
        <f t="shared" si="28"/>
        <v>142.76666666666668</v>
      </c>
      <c r="M157" s="22">
        <f t="shared" si="28"/>
        <v>453.14166666666665</v>
      </c>
      <c r="N157" s="22">
        <f t="shared" si="28"/>
        <v>151.46666666666667</v>
      </c>
      <c r="O157" s="22">
        <f t="shared" si="28"/>
        <v>9.4383333333333326</v>
      </c>
      <c r="P157" s="195"/>
      <c r="Q157" s="123">
        <f>G157/2720</f>
        <v>0.33874999999999994</v>
      </c>
      <c r="R157" s="134" t="s">
        <v>320</v>
      </c>
    </row>
    <row r="158" spans="1:18" ht="17.25" customHeight="1" thickBot="1" x14ac:dyDescent="0.3">
      <c r="A158" s="119" t="s">
        <v>169</v>
      </c>
      <c r="B158" s="100"/>
      <c r="C158" s="83">
        <f>C145+C148+C157</f>
        <v>1720</v>
      </c>
      <c r="D158" s="22">
        <f>D145+D148+D157</f>
        <v>54.390500000000003</v>
      </c>
      <c r="E158" s="22">
        <f t="shared" ref="E158:O158" si="29">E145+E148+E157</f>
        <v>60.027499999999996</v>
      </c>
      <c r="F158" s="22">
        <f t="shared" si="29"/>
        <v>234.88549999999998</v>
      </c>
      <c r="G158" s="22">
        <f t="shared" si="29"/>
        <v>1678.04</v>
      </c>
      <c r="H158" s="22">
        <f t="shared" si="29"/>
        <v>0.82323333333333326</v>
      </c>
      <c r="I158" s="22">
        <f t="shared" si="29"/>
        <v>62.233666666666664</v>
      </c>
      <c r="J158" s="22">
        <f t="shared" si="29"/>
        <v>179.85499999999999</v>
      </c>
      <c r="K158" s="22">
        <f t="shared" si="29"/>
        <v>7.6643333333333334</v>
      </c>
      <c r="L158" s="22">
        <f t="shared" si="29"/>
        <v>709.16101666666657</v>
      </c>
      <c r="M158" s="22">
        <f t="shared" si="29"/>
        <v>982.35466666666662</v>
      </c>
      <c r="N158" s="22">
        <f t="shared" si="29"/>
        <v>256.44436666666667</v>
      </c>
      <c r="O158" s="22">
        <f t="shared" si="29"/>
        <v>15.460833333333333</v>
      </c>
      <c r="P158" s="219"/>
      <c r="Q158" s="123">
        <f>G158/2720</f>
        <v>0.61692647058823524</v>
      </c>
      <c r="R158" s="131" t="s">
        <v>321</v>
      </c>
    </row>
    <row r="159" spans="1:18" x14ac:dyDescent="0.25">
      <c r="A159" s="38"/>
      <c r="B159" s="49"/>
      <c r="C159" s="90"/>
      <c r="D159" s="90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84"/>
      <c r="P159" s="217"/>
    </row>
    <row r="160" spans="1:18" ht="16.5" thickBot="1" x14ac:dyDescent="0.3">
      <c r="A160" s="75" t="s">
        <v>6</v>
      </c>
      <c r="B160" s="80"/>
      <c r="C160" s="80"/>
      <c r="N160" s="128"/>
      <c r="O160" s="128"/>
      <c r="P160" s="220"/>
    </row>
    <row r="161" spans="1:18" ht="15.75" customHeight="1" x14ac:dyDescent="0.25">
      <c r="A161" s="7" t="s">
        <v>148</v>
      </c>
      <c r="B161" s="82"/>
      <c r="C161" s="41" t="s">
        <v>149</v>
      </c>
      <c r="D161" s="251" t="s">
        <v>150</v>
      </c>
      <c r="E161" s="252"/>
      <c r="F161" s="253"/>
      <c r="G161" s="24" t="s">
        <v>151</v>
      </c>
      <c r="H161" s="264" t="s">
        <v>152</v>
      </c>
      <c r="I161" s="261" t="s">
        <v>153</v>
      </c>
      <c r="J161" s="267" t="s">
        <v>154</v>
      </c>
      <c r="K161" s="261" t="s">
        <v>155</v>
      </c>
      <c r="L161" s="267" t="s">
        <v>156</v>
      </c>
      <c r="M161" s="261" t="s">
        <v>157</v>
      </c>
      <c r="N161" s="261" t="s">
        <v>158</v>
      </c>
      <c r="O161" s="258" t="s">
        <v>159</v>
      </c>
      <c r="P161" s="194" t="s">
        <v>170</v>
      </c>
    </row>
    <row r="162" spans="1:18" ht="16.5" thickBot="1" x14ac:dyDescent="0.3">
      <c r="A162" s="18" t="s">
        <v>160</v>
      </c>
      <c r="B162" s="9"/>
      <c r="C162" s="42" t="s">
        <v>161</v>
      </c>
      <c r="D162" s="254"/>
      <c r="E162" s="255"/>
      <c r="F162" s="256"/>
      <c r="G162" s="20" t="s">
        <v>173</v>
      </c>
      <c r="H162" s="265"/>
      <c r="I162" s="262"/>
      <c r="J162" s="268"/>
      <c r="K162" s="262"/>
      <c r="L162" s="268"/>
      <c r="M162" s="262"/>
      <c r="N162" s="262"/>
      <c r="O162" s="259"/>
      <c r="P162" s="176" t="s">
        <v>171</v>
      </c>
    </row>
    <row r="163" spans="1:18" ht="16.5" thickBot="1" x14ac:dyDescent="0.3">
      <c r="A163" s="13"/>
      <c r="B163" s="93"/>
      <c r="C163" s="57"/>
      <c r="D163" s="14" t="s">
        <v>162</v>
      </c>
      <c r="E163" s="14" t="s">
        <v>163</v>
      </c>
      <c r="F163" s="52" t="s">
        <v>164</v>
      </c>
      <c r="G163" s="14" t="s">
        <v>165</v>
      </c>
      <c r="H163" s="266"/>
      <c r="I163" s="263"/>
      <c r="J163" s="269"/>
      <c r="K163" s="263"/>
      <c r="L163" s="269"/>
      <c r="M163" s="263"/>
      <c r="N163" s="263"/>
      <c r="O163" s="260"/>
      <c r="P163" s="187"/>
    </row>
    <row r="164" spans="1:18" x14ac:dyDescent="0.25">
      <c r="A164" s="18"/>
      <c r="B164" s="49" t="s">
        <v>5</v>
      </c>
      <c r="C164" s="41"/>
      <c r="D164" s="11"/>
      <c r="E164" s="24"/>
      <c r="F164" s="11"/>
      <c r="G164" s="24"/>
      <c r="H164" s="117"/>
      <c r="I164" s="24"/>
      <c r="J164" s="11"/>
      <c r="K164" s="24"/>
      <c r="L164" s="11"/>
      <c r="M164" s="24"/>
      <c r="N164" s="118"/>
      <c r="O164" s="11"/>
      <c r="P164" s="176"/>
    </row>
    <row r="165" spans="1:18" x14ac:dyDescent="0.25">
      <c r="A165" s="18" t="s">
        <v>90</v>
      </c>
      <c r="B165" s="49"/>
      <c r="C165" s="42" t="s">
        <v>89</v>
      </c>
      <c r="D165" s="11">
        <v>6.2750000000000004</v>
      </c>
      <c r="E165" s="20">
        <v>12.11</v>
      </c>
      <c r="F165" s="11">
        <v>15.55</v>
      </c>
      <c r="G165" s="20">
        <v>196.09999999999997</v>
      </c>
      <c r="H165" s="11">
        <v>3.7999999999999985E-2</v>
      </c>
      <c r="I165" s="20">
        <v>0.105</v>
      </c>
      <c r="J165" s="11">
        <v>71.5</v>
      </c>
      <c r="K165" s="20">
        <v>0.67999999999999994</v>
      </c>
      <c r="L165" s="11">
        <v>158.09999999999997</v>
      </c>
      <c r="M165" s="20">
        <v>112.49999999999999</v>
      </c>
      <c r="N165" s="33">
        <v>12.149999999999999</v>
      </c>
      <c r="O165" s="11">
        <v>0.48499999999999999</v>
      </c>
      <c r="P165" s="176" t="s">
        <v>201</v>
      </c>
    </row>
    <row r="166" spans="1:18" ht="31.5" x14ac:dyDescent="0.25">
      <c r="A166" s="18" t="s">
        <v>316</v>
      </c>
      <c r="B166" s="49"/>
      <c r="C166" s="42" t="s">
        <v>250</v>
      </c>
      <c r="D166" s="11">
        <v>8.5500000000000007</v>
      </c>
      <c r="E166" s="20">
        <v>5.2299999999999995</v>
      </c>
      <c r="F166" s="11">
        <v>28.48</v>
      </c>
      <c r="G166" s="20">
        <v>208.2</v>
      </c>
      <c r="H166" s="11">
        <v>0.12660000000000002</v>
      </c>
      <c r="I166" s="20">
        <v>0.76800000000000013</v>
      </c>
      <c r="J166" s="11">
        <v>102.60000000000002</v>
      </c>
      <c r="K166" s="20">
        <v>5.1480000000000006</v>
      </c>
      <c r="L166" s="11">
        <v>380.58000000000004</v>
      </c>
      <c r="M166" s="20">
        <v>475.78800000000001</v>
      </c>
      <c r="N166" s="33">
        <v>51.744</v>
      </c>
      <c r="O166" s="11">
        <v>1.284</v>
      </c>
      <c r="P166" s="176" t="s">
        <v>248</v>
      </c>
    </row>
    <row r="167" spans="1:18" x14ac:dyDescent="0.25">
      <c r="A167" s="18" t="s">
        <v>78</v>
      </c>
      <c r="B167" s="49"/>
      <c r="C167" s="42" t="s">
        <v>312</v>
      </c>
      <c r="D167" s="11">
        <v>0.13</v>
      </c>
      <c r="E167" s="20">
        <v>0.02</v>
      </c>
      <c r="F167" s="11">
        <v>10.199999999999999</v>
      </c>
      <c r="G167" s="20">
        <v>42</v>
      </c>
      <c r="H167" s="11">
        <v>0.11900000000000001</v>
      </c>
      <c r="I167" s="20">
        <v>1.9999999999999989</v>
      </c>
      <c r="J167" s="11">
        <v>51.7</v>
      </c>
      <c r="K167" s="20">
        <v>4.0149999999999997</v>
      </c>
      <c r="L167" s="11">
        <v>34.964999999999996</v>
      </c>
      <c r="M167" s="20">
        <v>301.495</v>
      </c>
      <c r="N167" s="33">
        <v>52.709999999999994</v>
      </c>
      <c r="O167" s="11">
        <v>3.5555000000000003</v>
      </c>
      <c r="P167" s="176" t="s">
        <v>313</v>
      </c>
    </row>
    <row r="168" spans="1:18" x14ac:dyDescent="0.25">
      <c r="A168" s="18" t="s">
        <v>70</v>
      </c>
      <c r="B168" s="9"/>
      <c r="C168" s="42">
        <v>120</v>
      </c>
      <c r="D168" s="11">
        <v>0.48</v>
      </c>
      <c r="E168" s="20">
        <v>0.48</v>
      </c>
      <c r="F168" s="11">
        <v>11.759999999999998</v>
      </c>
      <c r="G168" s="20">
        <v>56.399999999999984</v>
      </c>
      <c r="H168" s="47">
        <v>3.599999999999999E-2</v>
      </c>
      <c r="I168" s="19">
        <v>11.999999999999996</v>
      </c>
      <c r="J168" s="47">
        <v>0</v>
      </c>
      <c r="K168" s="19">
        <v>0.24</v>
      </c>
      <c r="L168" s="47">
        <v>19.2</v>
      </c>
      <c r="M168" s="19">
        <v>13.2</v>
      </c>
      <c r="N168" s="63">
        <v>10.799999999999999</v>
      </c>
      <c r="O168" s="47">
        <v>2.6399999999999997</v>
      </c>
      <c r="P168" s="176" t="s">
        <v>189</v>
      </c>
    </row>
    <row r="169" spans="1:18" ht="24.75" thickBot="1" x14ac:dyDescent="0.3">
      <c r="A169" s="18" t="s">
        <v>37</v>
      </c>
      <c r="B169" s="49"/>
      <c r="C169" s="42">
        <v>30</v>
      </c>
      <c r="D169" s="12">
        <v>2.25</v>
      </c>
      <c r="E169" s="20">
        <v>0.87</v>
      </c>
      <c r="F169" s="33">
        <v>15.419999999999998</v>
      </c>
      <c r="G169" s="12">
        <v>78.599999999999994</v>
      </c>
      <c r="H169" s="12">
        <v>3.3000000000000002E-2</v>
      </c>
      <c r="I169" s="20">
        <v>0</v>
      </c>
      <c r="J169" s="11">
        <v>0</v>
      </c>
      <c r="K169" s="20">
        <v>0.51</v>
      </c>
      <c r="L169" s="11">
        <v>5.7</v>
      </c>
      <c r="M169" s="20">
        <v>19.5</v>
      </c>
      <c r="N169" s="20">
        <v>3.9</v>
      </c>
      <c r="O169" s="11">
        <v>0.36</v>
      </c>
      <c r="P169" s="176" t="s">
        <v>188</v>
      </c>
    </row>
    <row r="170" spans="1:18" ht="16.5" thickBot="1" x14ac:dyDescent="0.3">
      <c r="A170" s="119" t="s">
        <v>167</v>
      </c>
      <c r="B170" s="98"/>
      <c r="C170" s="58">
        <v>615</v>
      </c>
      <c r="D170" s="22">
        <f>SUM(D165:D169)</f>
        <v>17.685000000000002</v>
      </c>
      <c r="E170" s="22">
        <f t="shared" ref="E170:O170" si="30">SUM(E165:E169)</f>
        <v>18.71</v>
      </c>
      <c r="F170" s="22">
        <f t="shared" si="30"/>
        <v>81.410000000000011</v>
      </c>
      <c r="G170" s="22">
        <f t="shared" si="30"/>
        <v>581.29999999999995</v>
      </c>
      <c r="H170" s="22">
        <f t="shared" si="30"/>
        <v>0.35260000000000002</v>
      </c>
      <c r="I170" s="22">
        <f t="shared" si="30"/>
        <v>14.872999999999996</v>
      </c>
      <c r="J170" s="22">
        <f t="shared" si="30"/>
        <v>225.8</v>
      </c>
      <c r="K170" s="22">
        <f t="shared" si="30"/>
        <v>10.593</v>
      </c>
      <c r="L170" s="22">
        <f t="shared" si="30"/>
        <v>598.54500000000019</v>
      </c>
      <c r="M170" s="22">
        <f t="shared" si="30"/>
        <v>922.48300000000006</v>
      </c>
      <c r="N170" s="22">
        <f t="shared" si="30"/>
        <v>131.30399999999997</v>
      </c>
      <c r="O170" s="22">
        <f t="shared" si="30"/>
        <v>8.3245000000000005</v>
      </c>
      <c r="P170" s="195"/>
    </row>
    <row r="171" spans="1:18" x14ac:dyDescent="0.25">
      <c r="A171" s="7"/>
      <c r="B171" s="16" t="s">
        <v>168</v>
      </c>
      <c r="C171" s="59"/>
      <c r="D171" s="117"/>
      <c r="E171" s="24"/>
      <c r="F171" s="117"/>
      <c r="G171" s="24"/>
      <c r="H171" s="117"/>
      <c r="I171" s="24"/>
      <c r="J171" s="117"/>
      <c r="K171" s="24"/>
      <c r="L171" s="117"/>
      <c r="M171" s="24"/>
      <c r="N171" s="118"/>
      <c r="O171" s="117"/>
      <c r="P171" s="194"/>
    </row>
    <row r="172" spans="1:18" ht="16.5" thickBot="1" x14ac:dyDescent="0.3">
      <c r="A172" s="18" t="s">
        <v>88</v>
      </c>
      <c r="B172" s="9"/>
      <c r="C172" s="42">
        <v>200</v>
      </c>
      <c r="D172" s="20">
        <v>5.8</v>
      </c>
      <c r="E172" s="20">
        <v>5</v>
      </c>
      <c r="F172" s="33">
        <v>9.6</v>
      </c>
      <c r="G172" s="33">
        <v>107</v>
      </c>
      <c r="H172" s="11">
        <v>0.08</v>
      </c>
      <c r="I172" s="20">
        <v>2.6</v>
      </c>
      <c r="J172" s="11">
        <v>40</v>
      </c>
      <c r="K172" s="20"/>
      <c r="L172" s="11">
        <v>240</v>
      </c>
      <c r="M172" s="20">
        <v>180</v>
      </c>
      <c r="N172" s="33">
        <v>28</v>
      </c>
      <c r="O172" s="11">
        <v>0.2</v>
      </c>
      <c r="P172" s="188" t="s">
        <v>192</v>
      </c>
      <c r="Q172" s="124"/>
    </row>
    <row r="173" spans="1:18" ht="16.5" thickBot="1" x14ac:dyDescent="0.3">
      <c r="A173" s="119" t="s">
        <v>167</v>
      </c>
      <c r="B173" s="98"/>
      <c r="C173" s="21">
        <f>C172</f>
        <v>200</v>
      </c>
      <c r="D173" s="21">
        <f>D172</f>
        <v>5.8</v>
      </c>
      <c r="E173" s="21">
        <f>E172</f>
        <v>5</v>
      </c>
      <c r="F173" s="21">
        <f>F172</f>
        <v>9.6</v>
      </c>
      <c r="G173" s="21">
        <f>G172</f>
        <v>107</v>
      </c>
      <c r="H173" s="36">
        <f t="shared" ref="H173:O173" si="31">SUM(H172:H172)</f>
        <v>0.08</v>
      </c>
      <c r="I173" s="22">
        <f t="shared" si="31"/>
        <v>2.6</v>
      </c>
      <c r="J173" s="36">
        <f t="shared" si="31"/>
        <v>40</v>
      </c>
      <c r="K173" s="22">
        <f t="shared" si="31"/>
        <v>0</v>
      </c>
      <c r="L173" s="36">
        <f t="shared" si="31"/>
        <v>240</v>
      </c>
      <c r="M173" s="22">
        <f t="shared" si="31"/>
        <v>180</v>
      </c>
      <c r="N173" s="36">
        <f t="shared" si="31"/>
        <v>28</v>
      </c>
      <c r="O173" s="22">
        <f t="shared" si="31"/>
        <v>0.2</v>
      </c>
      <c r="P173" s="195"/>
      <c r="Q173" s="124"/>
    </row>
    <row r="174" spans="1:18" ht="19.5" customHeight="1" thickBot="1" x14ac:dyDescent="0.3">
      <c r="A174" s="249" t="s">
        <v>367</v>
      </c>
      <c r="B174" s="250"/>
      <c r="C174" s="83">
        <f>C170+C173</f>
        <v>815</v>
      </c>
      <c r="D174" s="22">
        <f>D170+D173</f>
        <v>23.485000000000003</v>
      </c>
      <c r="E174" s="22">
        <f t="shared" ref="E174:O174" si="32">E170+E173</f>
        <v>23.71</v>
      </c>
      <c r="F174" s="22">
        <f t="shared" si="32"/>
        <v>91.01</v>
      </c>
      <c r="G174" s="22">
        <f t="shared" si="32"/>
        <v>688.3</v>
      </c>
      <c r="H174" s="22">
        <f t="shared" si="32"/>
        <v>0.43260000000000004</v>
      </c>
      <c r="I174" s="22">
        <f t="shared" si="32"/>
        <v>17.472999999999995</v>
      </c>
      <c r="J174" s="22">
        <f t="shared" si="32"/>
        <v>265.8</v>
      </c>
      <c r="K174" s="22">
        <f t="shared" si="32"/>
        <v>10.593</v>
      </c>
      <c r="L174" s="22">
        <f t="shared" si="32"/>
        <v>838.54500000000019</v>
      </c>
      <c r="M174" s="22">
        <f t="shared" si="32"/>
        <v>1102.4830000000002</v>
      </c>
      <c r="N174" s="22">
        <f t="shared" si="32"/>
        <v>159.30399999999997</v>
      </c>
      <c r="O174" s="22">
        <f t="shared" si="32"/>
        <v>8.5244999999999997</v>
      </c>
      <c r="P174" s="195"/>
      <c r="Q174" s="124">
        <f>G174/2720</f>
        <v>0.25305147058823529</v>
      </c>
      <c r="R174" s="131" t="s">
        <v>323</v>
      </c>
    </row>
    <row r="175" spans="1:18" x14ac:dyDescent="0.25">
      <c r="A175" s="18"/>
      <c r="B175" s="49" t="s">
        <v>12</v>
      </c>
      <c r="C175" s="43"/>
      <c r="D175" s="20"/>
      <c r="E175" s="33"/>
      <c r="F175" s="33"/>
      <c r="G175" s="33"/>
      <c r="H175" s="11"/>
      <c r="I175" s="20"/>
      <c r="J175" s="11"/>
      <c r="K175" s="20"/>
      <c r="L175" s="11"/>
      <c r="M175" s="20"/>
      <c r="N175" s="33"/>
      <c r="O175" s="11"/>
      <c r="P175" s="205"/>
      <c r="Q175" s="124"/>
    </row>
    <row r="176" spans="1:18" x14ac:dyDescent="0.25">
      <c r="A176" s="18" t="s">
        <v>106</v>
      </c>
      <c r="B176" s="49"/>
      <c r="C176" s="43" t="s">
        <v>252</v>
      </c>
      <c r="D176" s="11">
        <v>0.4</v>
      </c>
      <c r="E176" s="20">
        <v>0.05</v>
      </c>
      <c r="F176" s="11">
        <v>0.85</v>
      </c>
      <c r="G176" s="20">
        <v>5</v>
      </c>
      <c r="H176" s="11">
        <v>0.01</v>
      </c>
      <c r="I176" s="20">
        <v>1.75</v>
      </c>
      <c r="J176" s="11"/>
      <c r="K176" s="20">
        <v>0.05</v>
      </c>
      <c r="L176" s="11">
        <v>11.5</v>
      </c>
      <c r="M176" s="20">
        <v>12</v>
      </c>
      <c r="N176" s="33">
        <v>7</v>
      </c>
      <c r="O176" s="11">
        <v>0.3</v>
      </c>
      <c r="P176" s="188" t="s">
        <v>253</v>
      </c>
    </row>
    <row r="177" spans="1:18" s="68" customFormat="1" ht="31.5" x14ac:dyDescent="0.25">
      <c r="A177" s="18" t="s">
        <v>331</v>
      </c>
      <c r="B177" s="49"/>
      <c r="C177" s="43" t="s">
        <v>255</v>
      </c>
      <c r="D177" s="11">
        <v>8.9284700000000008</v>
      </c>
      <c r="E177" s="20">
        <v>6.7170299999999994</v>
      </c>
      <c r="F177" s="11">
        <v>24.224249999999998</v>
      </c>
      <c r="G177" s="20">
        <v>206.64099999999999</v>
      </c>
      <c r="H177" s="11">
        <v>0.26051000000000002</v>
      </c>
      <c r="I177" s="20">
        <v>5.88</v>
      </c>
      <c r="J177" s="11">
        <v>2.1999999999999997</v>
      </c>
      <c r="K177" s="20">
        <v>2.7001999999999997</v>
      </c>
      <c r="L177" s="11">
        <v>48.665199999999992</v>
      </c>
      <c r="M177" s="20">
        <v>124.6456</v>
      </c>
      <c r="N177" s="33">
        <v>44.315000000000005</v>
      </c>
      <c r="O177" s="11">
        <v>2.5366</v>
      </c>
      <c r="P177" s="205" t="s">
        <v>338</v>
      </c>
      <c r="Q177" s="108"/>
    </row>
    <row r="178" spans="1:18" ht="31.5" x14ac:dyDescent="0.25">
      <c r="A178" s="18" t="s">
        <v>102</v>
      </c>
      <c r="B178" s="49"/>
      <c r="C178" s="43" t="s">
        <v>257</v>
      </c>
      <c r="D178" s="11">
        <v>16.87190058517653</v>
      </c>
      <c r="E178" s="20">
        <v>15.56</v>
      </c>
      <c r="F178" s="11">
        <v>16.487776166991935</v>
      </c>
      <c r="G178" s="20">
        <v>244.78</v>
      </c>
      <c r="H178" s="11">
        <v>8.4706979707759728E-2</v>
      </c>
      <c r="I178" s="20">
        <v>1.2000480019200768</v>
      </c>
      <c r="J178" s="11">
        <v>19.026177909391826</v>
      </c>
      <c r="K178" s="20">
        <v>2.8988562829082887</v>
      </c>
      <c r="L178" s="11">
        <v>15.808164172589144</v>
      </c>
      <c r="M178" s="20">
        <v>167.71283474948922</v>
      </c>
      <c r="N178" s="33">
        <v>27.939361574462978</v>
      </c>
      <c r="O178" s="11">
        <v>2.5978448125093525</v>
      </c>
      <c r="P178" s="205" t="s">
        <v>258</v>
      </c>
    </row>
    <row r="179" spans="1:18" x14ac:dyDescent="0.25">
      <c r="A179" s="18" t="s">
        <v>101</v>
      </c>
      <c r="B179" s="49"/>
      <c r="C179" s="43" t="s">
        <v>230</v>
      </c>
      <c r="D179" s="11">
        <v>5.44</v>
      </c>
      <c r="E179" s="20">
        <v>11.760000000000002</v>
      </c>
      <c r="F179" s="11">
        <v>42.160000000000004</v>
      </c>
      <c r="G179" s="20">
        <v>304.00000000000006</v>
      </c>
      <c r="H179" s="11">
        <v>0.28000000000000008</v>
      </c>
      <c r="I179" s="20">
        <v>29.000000000000007</v>
      </c>
      <c r="J179" s="11">
        <v>-40.000000000000007</v>
      </c>
      <c r="K179" s="20">
        <v>9.0000000000000018</v>
      </c>
      <c r="L179" s="11">
        <v>28.500000000000007</v>
      </c>
      <c r="M179" s="20">
        <v>141.58000000000004</v>
      </c>
      <c r="N179" s="33">
        <v>53.720000000000006</v>
      </c>
      <c r="O179" s="11">
        <v>1.9800000000000004</v>
      </c>
      <c r="P179" s="205" t="s">
        <v>259</v>
      </c>
    </row>
    <row r="180" spans="1:18" x14ac:dyDescent="0.25">
      <c r="A180" s="18" t="s">
        <v>383</v>
      </c>
      <c r="B180" s="49"/>
      <c r="C180" s="43">
        <v>200</v>
      </c>
      <c r="D180" s="11">
        <v>0.66200000000000003</v>
      </c>
      <c r="E180" s="20">
        <v>0.09</v>
      </c>
      <c r="F180" s="11">
        <v>22.033999999999992</v>
      </c>
      <c r="G180" s="20">
        <v>92.799999999999983</v>
      </c>
      <c r="H180" s="11">
        <v>1.5999999999999997E-2</v>
      </c>
      <c r="I180" s="20">
        <v>0.72599999999999976</v>
      </c>
      <c r="J180" s="11">
        <v>0</v>
      </c>
      <c r="K180" s="20">
        <v>0.50800000000000001</v>
      </c>
      <c r="L180" s="11">
        <v>32.18</v>
      </c>
      <c r="M180" s="20">
        <v>23.439999999999998</v>
      </c>
      <c r="N180" s="33">
        <v>17.459999999999997</v>
      </c>
      <c r="O180" s="11">
        <v>0.66799999999999993</v>
      </c>
      <c r="P180" s="205" t="s">
        <v>212</v>
      </c>
    </row>
    <row r="181" spans="1:18" ht="20.25" customHeight="1" x14ac:dyDescent="0.25">
      <c r="A181" s="18" t="s">
        <v>13</v>
      </c>
      <c r="B181" s="73"/>
      <c r="C181" s="19">
        <v>60</v>
      </c>
      <c r="D181" s="11">
        <v>3.96</v>
      </c>
      <c r="E181" s="20">
        <v>0.72</v>
      </c>
      <c r="F181" s="11">
        <v>23.76</v>
      </c>
      <c r="G181" s="20">
        <v>118.80000000000001</v>
      </c>
      <c r="H181" s="11">
        <v>0.10200000000000002</v>
      </c>
      <c r="I181" s="20"/>
      <c r="J181" s="11"/>
      <c r="K181" s="20">
        <v>0.84</v>
      </c>
      <c r="L181" s="11">
        <v>17.400000000000002</v>
      </c>
      <c r="M181" s="20">
        <v>90.000000000000014</v>
      </c>
      <c r="N181" s="33">
        <v>28.200000000000006</v>
      </c>
      <c r="O181" s="11">
        <v>2.3400000000000003</v>
      </c>
      <c r="P181" s="176" t="s">
        <v>198</v>
      </c>
    </row>
    <row r="182" spans="1:18" ht="18.75" customHeight="1" thickBot="1" x14ac:dyDescent="0.3">
      <c r="A182" s="8" t="s">
        <v>35</v>
      </c>
      <c r="B182" s="9"/>
      <c r="C182" s="43">
        <v>50</v>
      </c>
      <c r="D182" s="60">
        <v>3.8</v>
      </c>
      <c r="E182" s="32">
        <v>0.4</v>
      </c>
      <c r="F182" s="31">
        <v>24.6</v>
      </c>
      <c r="G182" s="32">
        <v>117.5</v>
      </c>
      <c r="H182" s="31">
        <v>5.5000000000000007E-2</v>
      </c>
      <c r="I182" s="32">
        <v>0</v>
      </c>
      <c r="J182" s="31">
        <v>0</v>
      </c>
      <c r="K182" s="32">
        <v>0.55000000000000004</v>
      </c>
      <c r="L182" s="31">
        <v>10</v>
      </c>
      <c r="M182" s="32">
        <v>32.5</v>
      </c>
      <c r="N182" s="61">
        <v>7.0000000000000009</v>
      </c>
      <c r="O182" s="61">
        <v>0.55000000000000016</v>
      </c>
      <c r="P182" s="176" t="s">
        <v>188</v>
      </c>
    </row>
    <row r="183" spans="1:18" ht="19.5" customHeight="1" thickBot="1" x14ac:dyDescent="0.3">
      <c r="A183" s="119" t="s">
        <v>167</v>
      </c>
      <c r="B183" s="98"/>
      <c r="C183" s="21">
        <v>934</v>
      </c>
      <c r="D183" s="22">
        <f>SUM(D176:D182)</f>
        <v>40.062370585176531</v>
      </c>
      <c r="E183" s="22">
        <f t="shared" ref="E183:O183" si="33">SUM(E176:E182)</f>
        <v>35.297029999999999</v>
      </c>
      <c r="F183" s="22">
        <f t="shared" si="33"/>
        <v>154.11602616699193</v>
      </c>
      <c r="G183" s="22">
        <f t="shared" si="33"/>
        <v>1089.521</v>
      </c>
      <c r="H183" s="22">
        <f t="shared" si="33"/>
        <v>0.80821697970775985</v>
      </c>
      <c r="I183" s="22">
        <f t="shared" si="33"/>
        <v>38.556048001920082</v>
      </c>
      <c r="J183" s="22">
        <f t="shared" si="33"/>
        <v>-18.773822090608181</v>
      </c>
      <c r="K183" s="22">
        <f t="shared" si="33"/>
        <v>16.54705628290829</v>
      </c>
      <c r="L183" s="22">
        <f t="shared" si="33"/>
        <v>164.05336417258914</v>
      </c>
      <c r="M183" s="22">
        <f t="shared" si="33"/>
        <v>591.87843474948932</v>
      </c>
      <c r="N183" s="22">
        <f t="shared" si="33"/>
        <v>185.63436157446301</v>
      </c>
      <c r="O183" s="22">
        <f t="shared" si="33"/>
        <v>10.972444812509353</v>
      </c>
      <c r="P183" s="195"/>
      <c r="Q183" s="123">
        <f>G183/2720</f>
        <v>0.4005591911764706</v>
      </c>
      <c r="R183" s="134" t="s">
        <v>320</v>
      </c>
    </row>
    <row r="184" spans="1:18" ht="17.25" customHeight="1" thickBot="1" x14ac:dyDescent="0.3">
      <c r="A184" s="119" t="s">
        <v>169</v>
      </c>
      <c r="B184" s="100"/>
      <c r="C184" s="83">
        <f>C170+C173+C183</f>
        <v>1749</v>
      </c>
      <c r="D184" s="22">
        <f>D170+D173+D183</f>
        <v>63.547370585176537</v>
      </c>
      <c r="E184" s="22">
        <f t="shared" ref="E184:O184" si="34">E170+E173+E183</f>
        <v>59.00703</v>
      </c>
      <c r="F184" s="22">
        <f t="shared" si="34"/>
        <v>245.12602616699195</v>
      </c>
      <c r="G184" s="22">
        <f t="shared" si="34"/>
        <v>1777.8209999999999</v>
      </c>
      <c r="H184" s="22">
        <f t="shared" si="34"/>
        <v>1.2408169797077599</v>
      </c>
      <c r="I184" s="22">
        <f t="shared" si="34"/>
        <v>56.029048001920074</v>
      </c>
      <c r="J184" s="22">
        <f t="shared" si="34"/>
        <v>247.02617790939183</v>
      </c>
      <c r="K184" s="22">
        <f t="shared" si="34"/>
        <v>27.14005628290829</v>
      </c>
      <c r="L184" s="22">
        <f t="shared" si="34"/>
        <v>1002.5983641725893</v>
      </c>
      <c r="M184" s="22">
        <f t="shared" si="34"/>
        <v>1694.3614347494895</v>
      </c>
      <c r="N184" s="22">
        <f t="shared" si="34"/>
        <v>344.93836157446299</v>
      </c>
      <c r="O184" s="22">
        <f t="shared" si="34"/>
        <v>19.496944812509355</v>
      </c>
      <c r="P184" s="195"/>
      <c r="Q184" s="123">
        <f>G184/2720</f>
        <v>0.65361066176470584</v>
      </c>
      <c r="R184" s="131" t="s">
        <v>321</v>
      </c>
    </row>
    <row r="185" spans="1:18" x14ac:dyDescent="0.25">
      <c r="A185" s="38"/>
      <c r="B185" s="49"/>
      <c r="C185" s="81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199"/>
    </row>
    <row r="186" spans="1:18" ht="16.5" thickBot="1" x14ac:dyDescent="0.3">
      <c r="A186" s="75" t="s">
        <v>174</v>
      </c>
      <c r="B186" s="97"/>
      <c r="C186" s="80"/>
      <c r="P186" s="200"/>
    </row>
    <row r="187" spans="1:18" ht="15.75" customHeight="1" x14ac:dyDescent="0.25">
      <c r="A187" s="7" t="s">
        <v>148</v>
      </c>
      <c r="B187" s="82"/>
      <c r="C187" s="41" t="s">
        <v>149</v>
      </c>
      <c r="D187" s="251" t="s">
        <v>177</v>
      </c>
      <c r="E187" s="252"/>
      <c r="F187" s="253"/>
      <c r="G187" s="24" t="s">
        <v>151</v>
      </c>
      <c r="H187" s="264" t="s">
        <v>152</v>
      </c>
      <c r="I187" s="261" t="s">
        <v>153</v>
      </c>
      <c r="J187" s="267" t="s">
        <v>154</v>
      </c>
      <c r="K187" s="261" t="s">
        <v>155</v>
      </c>
      <c r="L187" s="267" t="s">
        <v>156</v>
      </c>
      <c r="M187" s="261" t="s">
        <v>157</v>
      </c>
      <c r="N187" s="261" t="s">
        <v>158</v>
      </c>
      <c r="O187" s="258" t="s">
        <v>159</v>
      </c>
      <c r="P187" s="194" t="s">
        <v>170</v>
      </c>
    </row>
    <row r="188" spans="1:18" ht="16.5" thickBot="1" x14ac:dyDescent="0.3">
      <c r="A188" s="18" t="s">
        <v>160</v>
      </c>
      <c r="B188" s="9"/>
      <c r="C188" s="42" t="s">
        <v>161</v>
      </c>
      <c r="D188" s="254"/>
      <c r="E188" s="255"/>
      <c r="F188" s="256"/>
      <c r="G188" s="20" t="s">
        <v>173</v>
      </c>
      <c r="H188" s="265"/>
      <c r="I188" s="262"/>
      <c r="J188" s="268"/>
      <c r="K188" s="262"/>
      <c r="L188" s="268"/>
      <c r="M188" s="262"/>
      <c r="N188" s="262"/>
      <c r="O188" s="259"/>
      <c r="P188" s="176" t="s">
        <v>171</v>
      </c>
    </row>
    <row r="189" spans="1:18" ht="16.5" thickBot="1" x14ac:dyDescent="0.3">
      <c r="A189" s="13"/>
      <c r="B189" s="93"/>
      <c r="C189" s="57"/>
      <c r="D189" s="14" t="s">
        <v>162</v>
      </c>
      <c r="E189" s="14" t="s">
        <v>163</v>
      </c>
      <c r="F189" s="52" t="s">
        <v>164</v>
      </c>
      <c r="G189" s="14" t="s">
        <v>165</v>
      </c>
      <c r="H189" s="266"/>
      <c r="I189" s="263"/>
      <c r="J189" s="269"/>
      <c r="K189" s="263"/>
      <c r="L189" s="269"/>
      <c r="M189" s="263"/>
      <c r="N189" s="263"/>
      <c r="O189" s="260"/>
      <c r="P189" s="187"/>
    </row>
    <row r="190" spans="1:18" x14ac:dyDescent="0.25">
      <c r="A190" s="7"/>
      <c r="B190" s="16" t="s">
        <v>5</v>
      </c>
      <c r="C190" s="41"/>
      <c r="D190" s="117"/>
      <c r="E190" s="24"/>
      <c r="F190" s="117"/>
      <c r="G190" s="24"/>
      <c r="H190" s="117"/>
      <c r="I190" s="24"/>
      <c r="J190" s="117"/>
      <c r="K190" s="24"/>
      <c r="L190" s="117"/>
      <c r="M190" s="24"/>
      <c r="N190" s="24"/>
      <c r="O190" s="117"/>
      <c r="P190" s="194"/>
    </row>
    <row r="191" spans="1:18" x14ac:dyDescent="0.25">
      <c r="A191" s="18" t="s">
        <v>91</v>
      </c>
      <c r="B191" s="49"/>
      <c r="C191" s="42" t="s">
        <v>92</v>
      </c>
      <c r="D191" s="11">
        <v>2.33</v>
      </c>
      <c r="E191" s="20">
        <v>8.1199999999999992</v>
      </c>
      <c r="F191" s="11">
        <v>15.549999999999997</v>
      </c>
      <c r="G191" s="20">
        <v>144.59999999999997</v>
      </c>
      <c r="H191" s="11">
        <v>3.2999999999999988E-2</v>
      </c>
      <c r="I191" s="20">
        <v>0</v>
      </c>
      <c r="J191" s="11">
        <v>40</v>
      </c>
      <c r="K191" s="20">
        <v>0.62</v>
      </c>
      <c r="L191" s="11">
        <v>8.1</v>
      </c>
      <c r="M191" s="20">
        <v>22.5</v>
      </c>
      <c r="N191" s="20">
        <v>3.9</v>
      </c>
      <c r="O191" s="11">
        <v>0.38</v>
      </c>
      <c r="P191" s="176" t="s">
        <v>186</v>
      </c>
    </row>
    <row r="192" spans="1:18" ht="31.5" x14ac:dyDescent="0.25">
      <c r="A192" s="18" t="s">
        <v>42</v>
      </c>
      <c r="B192" s="49"/>
      <c r="C192" s="42" t="s">
        <v>199</v>
      </c>
      <c r="D192" s="11">
        <v>9.89</v>
      </c>
      <c r="E192" s="20">
        <v>9.9</v>
      </c>
      <c r="F192" s="11">
        <v>30.95</v>
      </c>
      <c r="G192" s="20">
        <v>266</v>
      </c>
      <c r="H192" s="11">
        <v>0.14000000000000004</v>
      </c>
      <c r="I192" s="20">
        <v>0.96000000000000019</v>
      </c>
      <c r="J192" s="11">
        <v>34.799999999999997</v>
      </c>
      <c r="K192" s="20">
        <v>0.71333333333333371</v>
      </c>
      <c r="L192" s="11">
        <v>145.57000000000002</v>
      </c>
      <c r="M192" s="20">
        <v>219.80000000000007</v>
      </c>
      <c r="N192" s="20">
        <v>44.330000000000013</v>
      </c>
      <c r="O192" s="11">
        <v>2.3299999999999996</v>
      </c>
      <c r="P192" s="176" t="s">
        <v>203</v>
      </c>
    </row>
    <row r="193" spans="1:18" x14ac:dyDescent="0.25">
      <c r="A193" s="18" t="s">
        <v>114</v>
      </c>
      <c r="B193" s="49"/>
      <c r="C193" s="42">
        <v>40</v>
      </c>
      <c r="D193" s="11">
        <v>5.08</v>
      </c>
      <c r="E193" s="20">
        <v>4.5999999999999996</v>
      </c>
      <c r="F193" s="11">
        <v>0.28000000000000003</v>
      </c>
      <c r="G193" s="20">
        <v>62.8</v>
      </c>
      <c r="H193" s="11">
        <v>0.03</v>
      </c>
      <c r="I193" s="20"/>
      <c r="J193" s="11">
        <v>100</v>
      </c>
      <c r="K193" s="20">
        <v>0.24</v>
      </c>
      <c r="L193" s="11">
        <v>22</v>
      </c>
      <c r="M193" s="20">
        <v>76.8</v>
      </c>
      <c r="N193" s="20">
        <v>4.8</v>
      </c>
      <c r="O193" s="11">
        <v>1</v>
      </c>
      <c r="P193" s="176" t="s">
        <v>269</v>
      </c>
    </row>
    <row r="194" spans="1:18" x14ac:dyDescent="0.25">
      <c r="A194" s="18" t="s">
        <v>384</v>
      </c>
      <c r="B194" s="9"/>
      <c r="C194" s="19" t="s">
        <v>230</v>
      </c>
      <c r="D194" s="11">
        <v>3.1659999999999999</v>
      </c>
      <c r="E194" s="20">
        <v>2.6780000000000004</v>
      </c>
      <c r="F194" s="11">
        <v>5.9660000000000011</v>
      </c>
      <c r="G194" s="20">
        <v>60.600000000000009</v>
      </c>
      <c r="H194" s="11">
        <v>4.4000000000000004E-2</v>
      </c>
      <c r="I194" s="20">
        <v>1.3</v>
      </c>
      <c r="J194" s="11">
        <v>20</v>
      </c>
      <c r="K194" s="20">
        <v>0</v>
      </c>
      <c r="L194" s="11">
        <v>125.48</v>
      </c>
      <c r="M194" s="20">
        <v>90</v>
      </c>
      <c r="N194" s="20">
        <v>14</v>
      </c>
      <c r="O194" s="11">
        <v>0.10400000000000001</v>
      </c>
      <c r="P194" s="176" t="s">
        <v>231</v>
      </c>
    </row>
    <row r="195" spans="1:18" x14ac:dyDescent="0.25">
      <c r="A195" s="18" t="s">
        <v>70</v>
      </c>
      <c r="B195" s="9"/>
      <c r="C195" s="42">
        <v>120</v>
      </c>
      <c r="D195" s="12">
        <v>0.48</v>
      </c>
      <c r="E195" s="20">
        <v>0.48</v>
      </c>
      <c r="F195" s="20">
        <v>11.759999999999998</v>
      </c>
      <c r="G195" s="20">
        <v>56.399999999999984</v>
      </c>
      <c r="H195" s="10">
        <v>3.599999999999999E-2</v>
      </c>
      <c r="I195" s="19">
        <v>11.999999999999996</v>
      </c>
      <c r="J195" s="47">
        <v>0</v>
      </c>
      <c r="K195" s="19">
        <v>0.24</v>
      </c>
      <c r="L195" s="47">
        <v>19.2</v>
      </c>
      <c r="M195" s="19">
        <v>13.2</v>
      </c>
      <c r="N195" s="19">
        <v>10.799999999999999</v>
      </c>
      <c r="O195" s="47">
        <v>2.6399999999999997</v>
      </c>
      <c r="P195" s="176" t="s">
        <v>189</v>
      </c>
    </row>
    <row r="196" spans="1:18" ht="24.75" thickBot="1" x14ac:dyDescent="0.3">
      <c r="A196" s="18" t="s">
        <v>37</v>
      </c>
      <c r="B196" s="49"/>
      <c r="C196" s="42">
        <v>30</v>
      </c>
      <c r="D196" s="12">
        <v>2.25</v>
      </c>
      <c r="E196" s="20">
        <v>0.87</v>
      </c>
      <c r="F196" s="33">
        <v>15.419999999999998</v>
      </c>
      <c r="G196" s="12">
        <v>78.599999999999994</v>
      </c>
      <c r="H196" s="12">
        <v>3.3000000000000002E-2</v>
      </c>
      <c r="I196" s="20">
        <v>0</v>
      </c>
      <c r="J196" s="11">
        <v>0</v>
      </c>
      <c r="K196" s="20">
        <v>0.51</v>
      </c>
      <c r="L196" s="11">
        <v>5.7</v>
      </c>
      <c r="M196" s="20">
        <v>19.5</v>
      </c>
      <c r="N196" s="20">
        <v>3.9</v>
      </c>
      <c r="O196" s="11">
        <v>0.36</v>
      </c>
      <c r="P196" s="176" t="s">
        <v>188</v>
      </c>
    </row>
    <row r="197" spans="1:18" ht="16.5" thickBot="1" x14ac:dyDescent="0.3">
      <c r="A197" s="119" t="s">
        <v>167</v>
      </c>
      <c r="B197" s="98"/>
      <c r="C197" s="58">
        <v>635</v>
      </c>
      <c r="D197" s="22">
        <f>SUM(D191:D196)</f>
        <v>23.196000000000002</v>
      </c>
      <c r="E197" s="22">
        <f t="shared" ref="E197:O197" si="35">SUM(E191:E196)</f>
        <v>26.648</v>
      </c>
      <c r="F197" s="22">
        <f t="shared" si="35"/>
        <v>79.926000000000002</v>
      </c>
      <c r="G197" s="22">
        <f t="shared" si="35"/>
        <v>669</v>
      </c>
      <c r="H197" s="22">
        <f t="shared" si="35"/>
        <v>0.31600000000000006</v>
      </c>
      <c r="I197" s="22">
        <f t="shared" si="35"/>
        <v>14.259999999999996</v>
      </c>
      <c r="J197" s="22">
        <f t="shared" si="35"/>
        <v>194.8</v>
      </c>
      <c r="K197" s="22">
        <f t="shared" si="35"/>
        <v>2.3233333333333337</v>
      </c>
      <c r="L197" s="22">
        <f t="shared" si="35"/>
        <v>326.05</v>
      </c>
      <c r="M197" s="22">
        <f t="shared" si="35"/>
        <v>441.80000000000007</v>
      </c>
      <c r="N197" s="22">
        <f t="shared" si="35"/>
        <v>81.73</v>
      </c>
      <c r="O197" s="22">
        <f t="shared" si="35"/>
        <v>6.8139999999999992</v>
      </c>
      <c r="P197" s="195"/>
    </row>
    <row r="198" spans="1:18" x14ac:dyDescent="0.25">
      <c r="A198" s="18"/>
      <c r="B198" s="49" t="s">
        <v>168</v>
      </c>
      <c r="C198" s="43"/>
      <c r="D198" s="11"/>
      <c r="E198" s="20"/>
      <c r="F198" s="118"/>
      <c r="G198" s="118"/>
      <c r="H198" s="11"/>
      <c r="I198" s="20"/>
      <c r="J198" s="11"/>
      <c r="K198" s="20"/>
      <c r="L198" s="11"/>
      <c r="M198" s="20"/>
      <c r="N198" s="20"/>
      <c r="O198" s="11"/>
      <c r="P198" s="176"/>
    </row>
    <row r="199" spans="1:18" ht="16.5" thickBot="1" x14ac:dyDescent="0.3">
      <c r="A199" s="76" t="s">
        <v>34</v>
      </c>
      <c r="B199" s="9"/>
      <c r="C199" s="19">
        <v>180</v>
      </c>
      <c r="D199" s="11">
        <v>0.9</v>
      </c>
      <c r="E199" s="20">
        <v>0</v>
      </c>
      <c r="F199" s="11">
        <v>18.18</v>
      </c>
      <c r="G199" s="46">
        <v>76.319999999999993</v>
      </c>
      <c r="H199" s="47">
        <v>1.9799999999999998E-2</v>
      </c>
      <c r="I199" s="19">
        <v>3.5999999999999996</v>
      </c>
      <c r="J199" s="47">
        <v>0</v>
      </c>
      <c r="K199" s="19">
        <v>0.18000000000000002</v>
      </c>
      <c r="L199" s="47">
        <v>12.6</v>
      </c>
      <c r="M199" s="19">
        <v>12.6</v>
      </c>
      <c r="N199" s="19">
        <v>7.2</v>
      </c>
      <c r="O199" s="47">
        <v>2.52</v>
      </c>
      <c r="P199" s="176" t="s">
        <v>197</v>
      </c>
      <c r="Q199" s="124"/>
    </row>
    <row r="200" spans="1:18" ht="16.5" thickBot="1" x14ac:dyDescent="0.3">
      <c r="A200" s="119" t="s">
        <v>167</v>
      </c>
      <c r="B200" s="98"/>
      <c r="C200" s="21">
        <f>C199</f>
        <v>180</v>
      </c>
      <c r="D200" s="21">
        <f t="shared" ref="D200:G200" si="36">D199</f>
        <v>0.9</v>
      </c>
      <c r="E200" s="21">
        <f t="shared" si="36"/>
        <v>0</v>
      </c>
      <c r="F200" s="21">
        <f t="shared" si="36"/>
        <v>18.18</v>
      </c>
      <c r="G200" s="21">
        <f t="shared" si="36"/>
        <v>76.319999999999993</v>
      </c>
      <c r="H200" s="36">
        <f t="shared" ref="H200:O200" si="37">SUM(H199:H199)</f>
        <v>1.9799999999999998E-2</v>
      </c>
      <c r="I200" s="22">
        <f t="shared" si="37"/>
        <v>3.5999999999999996</v>
      </c>
      <c r="J200" s="36">
        <f t="shared" si="37"/>
        <v>0</v>
      </c>
      <c r="K200" s="22">
        <f t="shared" si="37"/>
        <v>0.18000000000000002</v>
      </c>
      <c r="L200" s="36">
        <f t="shared" si="37"/>
        <v>12.6</v>
      </c>
      <c r="M200" s="22">
        <f t="shared" si="37"/>
        <v>12.6</v>
      </c>
      <c r="N200" s="36">
        <f t="shared" si="37"/>
        <v>7.2</v>
      </c>
      <c r="O200" s="22">
        <f t="shared" si="37"/>
        <v>2.52</v>
      </c>
      <c r="P200" s="195"/>
      <c r="Q200" s="124"/>
    </row>
    <row r="201" spans="1:18" ht="24.75" thickBot="1" x14ac:dyDescent="0.3">
      <c r="A201" s="249" t="s">
        <v>367</v>
      </c>
      <c r="B201" s="250"/>
      <c r="C201" s="165">
        <f>C197+C200</f>
        <v>815</v>
      </c>
      <c r="D201" s="85">
        <f t="shared" ref="D201:O201" si="38">D197+D200</f>
        <v>24.096</v>
      </c>
      <c r="E201" s="85">
        <f t="shared" si="38"/>
        <v>26.648</v>
      </c>
      <c r="F201" s="85">
        <f t="shared" si="38"/>
        <v>98.105999999999995</v>
      </c>
      <c r="G201" s="85">
        <f t="shared" si="38"/>
        <v>745.31999999999994</v>
      </c>
      <c r="H201" s="85">
        <f t="shared" si="38"/>
        <v>0.33580000000000004</v>
      </c>
      <c r="I201" s="85">
        <f t="shared" si="38"/>
        <v>17.859999999999996</v>
      </c>
      <c r="J201" s="85">
        <f t="shared" si="38"/>
        <v>194.8</v>
      </c>
      <c r="K201" s="85">
        <f t="shared" si="38"/>
        <v>2.5033333333333339</v>
      </c>
      <c r="L201" s="85">
        <f t="shared" si="38"/>
        <v>338.65000000000003</v>
      </c>
      <c r="M201" s="85">
        <f t="shared" si="38"/>
        <v>454.40000000000009</v>
      </c>
      <c r="N201" s="85">
        <f t="shared" si="38"/>
        <v>88.93</v>
      </c>
      <c r="O201" s="85">
        <f t="shared" si="38"/>
        <v>9.3339999999999996</v>
      </c>
      <c r="P201" s="194"/>
      <c r="Q201" s="123">
        <f>G201/2720</f>
        <v>0.27401470588235294</v>
      </c>
      <c r="R201" s="131" t="s">
        <v>323</v>
      </c>
    </row>
    <row r="202" spans="1:18" x14ac:dyDescent="0.25">
      <c r="A202" s="7"/>
      <c r="B202" s="16" t="s">
        <v>12</v>
      </c>
      <c r="C202" s="59"/>
      <c r="D202" s="24"/>
      <c r="E202" s="118"/>
      <c r="F202" s="117"/>
      <c r="G202" s="24"/>
      <c r="H202" s="117"/>
      <c r="I202" s="24"/>
      <c r="J202" s="117"/>
      <c r="K202" s="24"/>
      <c r="L202" s="117"/>
      <c r="M202" s="24"/>
      <c r="N202" s="24"/>
      <c r="O202" s="117"/>
      <c r="P202" s="198"/>
    </row>
    <row r="203" spans="1:18" x14ac:dyDescent="0.25">
      <c r="A203" s="18" t="s">
        <v>121</v>
      </c>
      <c r="B203" s="49"/>
      <c r="C203" s="43" t="s">
        <v>262</v>
      </c>
      <c r="D203" s="11">
        <v>2.9820000000000002</v>
      </c>
      <c r="E203" s="20">
        <v>5.1890000000000001</v>
      </c>
      <c r="F203" s="11">
        <v>6.2510000000000003</v>
      </c>
      <c r="G203" s="20">
        <v>83.600000000000009</v>
      </c>
      <c r="H203" s="11">
        <v>0.10500000000000002</v>
      </c>
      <c r="I203" s="20">
        <v>11.000000000000002</v>
      </c>
      <c r="J203" s="11"/>
      <c r="K203" s="20">
        <v>2.4079999999999999</v>
      </c>
      <c r="L203" s="11">
        <v>21.45</v>
      </c>
      <c r="M203" s="20">
        <v>59.949999999999996</v>
      </c>
      <c r="N203" s="20">
        <v>20.799999999999997</v>
      </c>
      <c r="O203" s="11">
        <v>0.68399999999999994</v>
      </c>
      <c r="P203" s="205" t="s">
        <v>270</v>
      </c>
    </row>
    <row r="204" spans="1:18" x14ac:dyDescent="0.25">
      <c r="A204" s="18" t="s">
        <v>376</v>
      </c>
      <c r="B204" s="49"/>
      <c r="C204" s="43" t="s">
        <v>246</v>
      </c>
      <c r="D204" s="11">
        <v>4.4824999999999999</v>
      </c>
      <c r="E204" s="20">
        <v>12.9175</v>
      </c>
      <c r="F204" s="11">
        <v>6.09</v>
      </c>
      <c r="G204" s="20">
        <v>156.25</v>
      </c>
      <c r="H204" s="11">
        <v>4.2500000000000003E-2</v>
      </c>
      <c r="I204" s="20">
        <v>9.875</v>
      </c>
      <c r="J204" s="11">
        <v>0</v>
      </c>
      <c r="K204" s="20">
        <v>2.2999999999999998</v>
      </c>
      <c r="L204" s="11">
        <v>35.875</v>
      </c>
      <c r="M204" s="20">
        <v>33.575000000000003</v>
      </c>
      <c r="N204" s="20">
        <v>14.175000000000001</v>
      </c>
      <c r="O204" s="11">
        <v>0.57499999999999996</v>
      </c>
      <c r="P204" s="205" t="s">
        <v>271</v>
      </c>
    </row>
    <row r="205" spans="1:18" ht="31.5" x14ac:dyDescent="0.25">
      <c r="A205" s="18" t="s">
        <v>117</v>
      </c>
      <c r="B205" s="49"/>
      <c r="C205" s="43" t="s">
        <v>200</v>
      </c>
      <c r="D205" s="11">
        <v>14.979999999999999</v>
      </c>
      <c r="E205" s="20">
        <v>11.459999999999997</v>
      </c>
      <c r="F205" s="11">
        <v>48.88</v>
      </c>
      <c r="G205" s="20">
        <v>419.38</v>
      </c>
      <c r="H205" s="11">
        <v>0.26</v>
      </c>
      <c r="I205" s="20">
        <v>16.240000000000002</v>
      </c>
      <c r="J205" s="11">
        <v>45.9</v>
      </c>
      <c r="K205" s="20">
        <v>1.7999999999999998</v>
      </c>
      <c r="L205" s="11">
        <v>91.279999999999987</v>
      </c>
      <c r="M205" s="20">
        <v>197.92000000000002</v>
      </c>
      <c r="N205" s="20">
        <v>56.78</v>
      </c>
      <c r="O205" s="11">
        <v>5.1400000000000006</v>
      </c>
      <c r="P205" s="205" t="s">
        <v>196</v>
      </c>
    </row>
    <row r="206" spans="1:18" x14ac:dyDescent="0.25">
      <c r="A206" s="18" t="s">
        <v>387</v>
      </c>
      <c r="B206" s="49"/>
      <c r="C206" s="43" t="s">
        <v>230</v>
      </c>
      <c r="D206" s="11">
        <v>0.16</v>
      </c>
      <c r="E206" s="20">
        <v>0.12</v>
      </c>
      <c r="F206" s="11">
        <v>18.099999999999998</v>
      </c>
      <c r="G206" s="20">
        <v>74.59999999999998</v>
      </c>
      <c r="H206" s="11">
        <v>8.0000000000000002E-3</v>
      </c>
      <c r="I206" s="20">
        <v>0.90000000000000013</v>
      </c>
      <c r="J206" s="11">
        <v>0</v>
      </c>
      <c r="K206" s="20">
        <v>0.16</v>
      </c>
      <c r="L206" s="11">
        <v>15.080000000000002</v>
      </c>
      <c r="M206" s="20">
        <v>6.4</v>
      </c>
      <c r="N206" s="20">
        <v>6.34</v>
      </c>
      <c r="O206" s="11">
        <v>0.96199999999999997</v>
      </c>
      <c r="P206" s="205" t="s">
        <v>243</v>
      </c>
    </row>
    <row r="207" spans="1:18" ht="24" x14ac:dyDescent="0.25">
      <c r="A207" s="18" t="s">
        <v>13</v>
      </c>
      <c r="B207" s="49"/>
      <c r="C207" s="43">
        <v>60</v>
      </c>
      <c r="D207" s="11">
        <v>3.96</v>
      </c>
      <c r="E207" s="20">
        <v>0.72</v>
      </c>
      <c r="F207" s="11">
        <v>23.76</v>
      </c>
      <c r="G207" s="20">
        <v>118.80000000000001</v>
      </c>
      <c r="H207" s="11">
        <v>0.10200000000000002</v>
      </c>
      <c r="I207" s="20"/>
      <c r="J207" s="11"/>
      <c r="K207" s="20">
        <v>0.84</v>
      </c>
      <c r="L207" s="11">
        <v>17.400000000000002</v>
      </c>
      <c r="M207" s="20">
        <v>90.000000000000014</v>
      </c>
      <c r="N207" s="20">
        <v>28.200000000000006</v>
      </c>
      <c r="O207" s="11">
        <v>2.3400000000000003</v>
      </c>
      <c r="P207" s="205" t="s">
        <v>198</v>
      </c>
    </row>
    <row r="208" spans="1:18" ht="24.75" thickBot="1" x14ac:dyDescent="0.3">
      <c r="A208" s="18" t="s">
        <v>35</v>
      </c>
      <c r="B208" s="9"/>
      <c r="C208" s="43">
        <v>50</v>
      </c>
      <c r="D208" s="11">
        <v>3.8</v>
      </c>
      <c r="E208" s="20">
        <v>0.4</v>
      </c>
      <c r="F208" s="11">
        <v>24.6</v>
      </c>
      <c r="G208" s="20">
        <v>117.5</v>
      </c>
      <c r="H208" s="11">
        <v>5.5000000000000007E-2</v>
      </c>
      <c r="I208" s="20">
        <v>0</v>
      </c>
      <c r="J208" s="11">
        <v>0</v>
      </c>
      <c r="K208" s="20">
        <v>0.55000000000000004</v>
      </c>
      <c r="L208" s="11">
        <v>10</v>
      </c>
      <c r="M208" s="20">
        <v>32.5</v>
      </c>
      <c r="N208" s="20">
        <v>7.0000000000000009</v>
      </c>
      <c r="O208" s="11">
        <v>0.55000000000000016</v>
      </c>
      <c r="P208" s="176" t="s">
        <v>188</v>
      </c>
    </row>
    <row r="209" spans="1:18" ht="26.25" thickBot="1" x14ac:dyDescent="0.3">
      <c r="A209" s="119" t="s">
        <v>167</v>
      </c>
      <c r="B209" s="98"/>
      <c r="C209" s="21">
        <v>910</v>
      </c>
      <c r="D209" s="22">
        <f>SUM(D203:D208)</f>
        <v>30.3645</v>
      </c>
      <c r="E209" s="22">
        <f t="shared" ref="E209:O209" si="39">SUM(E203:E208)</f>
        <v>30.806499999999996</v>
      </c>
      <c r="F209" s="22">
        <f t="shared" si="39"/>
        <v>127.68100000000001</v>
      </c>
      <c r="G209" s="22">
        <f t="shared" si="39"/>
        <v>970.13000000000011</v>
      </c>
      <c r="H209" s="22">
        <f t="shared" si="39"/>
        <v>0.57250000000000012</v>
      </c>
      <c r="I209" s="22">
        <f t="shared" si="39"/>
        <v>38.015000000000001</v>
      </c>
      <c r="J209" s="22">
        <f t="shared" si="39"/>
        <v>45.9</v>
      </c>
      <c r="K209" s="22">
        <f t="shared" si="39"/>
        <v>8.0579999999999998</v>
      </c>
      <c r="L209" s="22">
        <f t="shared" si="39"/>
        <v>191.08500000000001</v>
      </c>
      <c r="M209" s="22">
        <f t="shared" si="39"/>
        <v>420.34500000000003</v>
      </c>
      <c r="N209" s="22">
        <f t="shared" si="39"/>
        <v>133.29500000000002</v>
      </c>
      <c r="O209" s="22">
        <f t="shared" si="39"/>
        <v>10.251000000000001</v>
      </c>
      <c r="P209" s="195"/>
      <c r="Q209" s="123">
        <f>G209/2720</f>
        <v>0.35666544117647064</v>
      </c>
      <c r="R209" s="134" t="s">
        <v>320</v>
      </c>
    </row>
    <row r="210" spans="1:18" ht="19.5" customHeight="1" thickBot="1" x14ac:dyDescent="0.3">
      <c r="A210" s="48" t="s">
        <v>169</v>
      </c>
      <c r="B210" s="80"/>
      <c r="C210" s="163">
        <f>C197+C200+C209</f>
        <v>1725</v>
      </c>
      <c r="D210" s="65">
        <f t="shared" ref="D210:O210" si="40">D197+D200+D209</f>
        <v>54.460499999999996</v>
      </c>
      <c r="E210" s="65">
        <f t="shared" si="40"/>
        <v>57.454499999999996</v>
      </c>
      <c r="F210" s="65">
        <f t="shared" si="40"/>
        <v>225.78700000000001</v>
      </c>
      <c r="G210" s="65">
        <f t="shared" si="40"/>
        <v>1715.45</v>
      </c>
      <c r="H210" s="65">
        <f t="shared" si="40"/>
        <v>0.90830000000000011</v>
      </c>
      <c r="I210" s="65">
        <f t="shared" si="40"/>
        <v>55.875</v>
      </c>
      <c r="J210" s="65">
        <f t="shared" si="40"/>
        <v>240.70000000000002</v>
      </c>
      <c r="K210" s="65">
        <f t="shared" si="40"/>
        <v>10.561333333333334</v>
      </c>
      <c r="L210" s="65">
        <f t="shared" si="40"/>
        <v>529.73500000000001</v>
      </c>
      <c r="M210" s="65">
        <f t="shared" si="40"/>
        <v>874.74500000000012</v>
      </c>
      <c r="N210" s="65">
        <f t="shared" si="40"/>
        <v>222.22500000000002</v>
      </c>
      <c r="O210" s="65">
        <f t="shared" si="40"/>
        <v>19.585000000000001</v>
      </c>
      <c r="P210" s="227"/>
      <c r="Q210" s="123">
        <f>G210/2720</f>
        <v>0.63068014705882358</v>
      </c>
      <c r="R210" s="131" t="s">
        <v>321</v>
      </c>
    </row>
    <row r="211" spans="1:18" x14ac:dyDescent="0.25">
      <c r="A211" s="75"/>
      <c r="C211" s="91"/>
      <c r="D211" s="92"/>
      <c r="E211" s="92"/>
      <c r="F211" s="92"/>
      <c r="G211" s="92"/>
      <c r="P211" s="217"/>
    </row>
    <row r="212" spans="1:18" ht="16.5" thickBot="1" x14ac:dyDescent="0.3">
      <c r="A212" s="75" t="s">
        <v>53</v>
      </c>
      <c r="B212" s="97"/>
      <c r="C212" s="80"/>
      <c r="P212" s="220"/>
    </row>
    <row r="213" spans="1:18" ht="15.75" customHeight="1" x14ac:dyDescent="0.25">
      <c r="A213" s="7" t="s">
        <v>148</v>
      </c>
      <c r="B213" s="82"/>
      <c r="C213" s="41" t="s">
        <v>149</v>
      </c>
      <c r="D213" s="251" t="s">
        <v>150</v>
      </c>
      <c r="E213" s="252"/>
      <c r="F213" s="253"/>
      <c r="G213" s="24" t="s">
        <v>151</v>
      </c>
      <c r="H213" s="264" t="s">
        <v>152</v>
      </c>
      <c r="I213" s="261" t="s">
        <v>153</v>
      </c>
      <c r="J213" s="267" t="s">
        <v>154</v>
      </c>
      <c r="K213" s="261" t="s">
        <v>155</v>
      </c>
      <c r="L213" s="267" t="s">
        <v>156</v>
      </c>
      <c r="M213" s="261" t="s">
        <v>157</v>
      </c>
      <c r="N213" s="264" t="s">
        <v>158</v>
      </c>
      <c r="O213" s="261" t="s">
        <v>159</v>
      </c>
      <c r="P213" s="222" t="s">
        <v>170</v>
      </c>
    </row>
    <row r="214" spans="1:18" ht="16.5" thickBot="1" x14ac:dyDescent="0.3">
      <c r="A214" s="18" t="s">
        <v>160</v>
      </c>
      <c r="B214" s="9"/>
      <c r="C214" s="42" t="s">
        <v>161</v>
      </c>
      <c r="D214" s="254"/>
      <c r="E214" s="255"/>
      <c r="F214" s="256"/>
      <c r="G214" s="20" t="s">
        <v>173</v>
      </c>
      <c r="H214" s="265"/>
      <c r="I214" s="262"/>
      <c r="J214" s="268"/>
      <c r="K214" s="262"/>
      <c r="L214" s="268"/>
      <c r="M214" s="262"/>
      <c r="N214" s="265"/>
      <c r="O214" s="262"/>
      <c r="P214" s="223" t="s">
        <v>171</v>
      </c>
    </row>
    <row r="215" spans="1:18" ht="16.5" thickBot="1" x14ac:dyDescent="0.3">
      <c r="A215" s="18"/>
      <c r="B215" s="9"/>
      <c r="C215" s="42"/>
      <c r="D215" s="118" t="s">
        <v>162</v>
      </c>
      <c r="E215" s="24" t="s">
        <v>163</v>
      </c>
      <c r="F215" s="117" t="s">
        <v>164</v>
      </c>
      <c r="G215" s="24" t="s">
        <v>165</v>
      </c>
      <c r="H215" s="266"/>
      <c r="I215" s="263"/>
      <c r="J215" s="269"/>
      <c r="K215" s="263"/>
      <c r="L215" s="269"/>
      <c r="M215" s="263"/>
      <c r="N215" s="266"/>
      <c r="O215" s="263"/>
      <c r="P215" s="223"/>
    </row>
    <row r="216" spans="1:18" x14ac:dyDescent="0.25">
      <c r="A216" s="7"/>
      <c r="B216" s="16" t="s">
        <v>5</v>
      </c>
      <c r="C216" s="41"/>
      <c r="D216" s="117"/>
      <c r="E216" s="24"/>
      <c r="F216" s="117"/>
      <c r="G216" s="24"/>
      <c r="H216" s="117"/>
      <c r="I216" s="24"/>
      <c r="J216" s="11"/>
      <c r="K216" s="24"/>
      <c r="L216" s="11"/>
      <c r="M216" s="24"/>
      <c r="N216" s="11"/>
      <c r="O216" s="24"/>
      <c r="P216" s="191"/>
    </row>
    <row r="217" spans="1:18" x14ac:dyDescent="0.25">
      <c r="A217" s="18" t="s">
        <v>90</v>
      </c>
      <c r="B217" s="49"/>
      <c r="C217" s="42" t="s">
        <v>89</v>
      </c>
      <c r="D217" s="11">
        <v>6.2750000000000004</v>
      </c>
      <c r="E217" s="20">
        <v>12.11</v>
      </c>
      <c r="F217" s="11">
        <v>15.549999999999997</v>
      </c>
      <c r="G217" s="20">
        <v>196.09999999999997</v>
      </c>
      <c r="H217" s="11">
        <v>3.7999999999999985E-2</v>
      </c>
      <c r="I217" s="20">
        <v>0.105</v>
      </c>
      <c r="J217" s="11">
        <v>71.5</v>
      </c>
      <c r="K217" s="20">
        <v>0.67999999999999994</v>
      </c>
      <c r="L217" s="11">
        <v>158.09999999999997</v>
      </c>
      <c r="M217" s="20">
        <v>112.49999999999999</v>
      </c>
      <c r="N217" s="11">
        <v>12.149999999999999</v>
      </c>
      <c r="O217" s="20">
        <v>0.48499999999999999</v>
      </c>
      <c r="P217" s="191" t="s">
        <v>201</v>
      </c>
    </row>
    <row r="218" spans="1:18" ht="31.5" x14ac:dyDescent="0.25">
      <c r="A218" s="18" t="s">
        <v>115</v>
      </c>
      <c r="B218" s="49"/>
      <c r="C218" s="42" t="s">
        <v>199</v>
      </c>
      <c r="D218" s="11">
        <v>9.4700000000000006</v>
      </c>
      <c r="E218" s="20">
        <v>7.9</v>
      </c>
      <c r="F218" s="11">
        <v>39</v>
      </c>
      <c r="G218" s="20">
        <v>257.89999999999998</v>
      </c>
      <c r="H218" s="11">
        <v>0.19</v>
      </c>
      <c r="I218" s="20">
        <v>1.17</v>
      </c>
      <c r="J218" s="11">
        <v>38</v>
      </c>
      <c r="K218" s="20">
        <v>0.15</v>
      </c>
      <c r="L218" s="11">
        <v>136.89999999999998</v>
      </c>
      <c r="M218" s="20">
        <v>182.87</v>
      </c>
      <c r="N218" s="20">
        <v>47.6</v>
      </c>
      <c r="O218" s="11">
        <v>1.22</v>
      </c>
      <c r="P218" s="176" t="s">
        <v>277</v>
      </c>
    </row>
    <row r="219" spans="1:18" x14ac:dyDescent="0.25">
      <c r="A219" s="18" t="s">
        <v>80</v>
      </c>
      <c r="B219" s="49"/>
      <c r="C219" s="42" t="s">
        <v>216</v>
      </c>
      <c r="D219" s="11">
        <v>2.4249999999999998</v>
      </c>
      <c r="E219" s="20">
        <v>0.95</v>
      </c>
      <c r="F219" s="11">
        <v>11.6</v>
      </c>
      <c r="G219" s="20">
        <v>99.14</v>
      </c>
      <c r="H219" s="11">
        <v>4.859999999999999E-2</v>
      </c>
      <c r="I219" s="20">
        <v>0</v>
      </c>
      <c r="J219" s="11">
        <v>29.134999999999998</v>
      </c>
      <c r="K219" s="20">
        <v>0.72500000000000009</v>
      </c>
      <c r="L219" s="11">
        <v>11.01135</v>
      </c>
      <c r="M219" s="20">
        <v>29.904000000000003</v>
      </c>
      <c r="N219" s="11">
        <v>8.5887000000000011</v>
      </c>
      <c r="O219" s="20">
        <v>0.50050000000000006</v>
      </c>
      <c r="P219" s="191" t="s">
        <v>217</v>
      </c>
    </row>
    <row r="220" spans="1:18" x14ac:dyDescent="0.25">
      <c r="A220" s="18" t="s">
        <v>46</v>
      </c>
      <c r="B220" s="9"/>
      <c r="C220" s="42" t="s">
        <v>185</v>
      </c>
      <c r="D220" s="11">
        <v>1.46</v>
      </c>
      <c r="E220" s="20">
        <v>1.0765</v>
      </c>
      <c r="F220" s="11">
        <v>11.959999999999999</v>
      </c>
      <c r="G220" s="20">
        <v>63.7</v>
      </c>
      <c r="H220" s="11">
        <v>1.7499999999999998E-2</v>
      </c>
      <c r="I220" s="20">
        <v>0.66999999999999993</v>
      </c>
      <c r="J220" s="11">
        <v>7.9999999999999982</v>
      </c>
      <c r="K220" s="20">
        <v>0</v>
      </c>
      <c r="L220" s="11">
        <v>63.015000000000001</v>
      </c>
      <c r="M220" s="20">
        <v>48.36</v>
      </c>
      <c r="N220" s="11">
        <v>12.2</v>
      </c>
      <c r="O220" s="20">
        <v>1.2999999999999996</v>
      </c>
      <c r="P220" s="191" t="s">
        <v>191</v>
      </c>
    </row>
    <row r="221" spans="1:18" x14ac:dyDescent="0.25">
      <c r="A221" s="18" t="s">
        <v>70</v>
      </c>
      <c r="B221" s="9"/>
      <c r="C221" s="42">
        <v>120</v>
      </c>
      <c r="D221" s="12">
        <v>0.48</v>
      </c>
      <c r="E221" s="20">
        <v>0.48</v>
      </c>
      <c r="F221" s="20">
        <v>11.759999999999998</v>
      </c>
      <c r="G221" s="20">
        <v>56.399999999999984</v>
      </c>
      <c r="H221" s="10">
        <v>3.599999999999999E-2</v>
      </c>
      <c r="I221" s="19">
        <v>11.999999999999996</v>
      </c>
      <c r="J221" s="47">
        <v>0</v>
      </c>
      <c r="K221" s="19">
        <v>0.24</v>
      </c>
      <c r="L221" s="47">
        <v>19.2</v>
      </c>
      <c r="M221" s="19">
        <v>13.2</v>
      </c>
      <c r="N221" s="19">
        <v>10.799999999999999</v>
      </c>
      <c r="O221" s="47">
        <v>2.6399999999999997</v>
      </c>
      <c r="P221" s="176" t="s">
        <v>189</v>
      </c>
    </row>
    <row r="222" spans="1:18" ht="20.25" customHeight="1" thickBot="1" x14ac:dyDescent="0.3">
      <c r="A222" s="18" t="s">
        <v>37</v>
      </c>
      <c r="B222" s="49"/>
      <c r="C222" s="42">
        <v>30</v>
      </c>
      <c r="D222" s="12">
        <v>2.25</v>
      </c>
      <c r="E222" s="20">
        <v>0.87</v>
      </c>
      <c r="F222" s="33">
        <v>15.419999999999998</v>
      </c>
      <c r="G222" s="12">
        <v>78.599999999999994</v>
      </c>
      <c r="H222" s="12">
        <v>3.3000000000000002E-2</v>
      </c>
      <c r="I222" s="20">
        <v>0</v>
      </c>
      <c r="J222" s="11">
        <v>0</v>
      </c>
      <c r="K222" s="20">
        <v>0.51</v>
      </c>
      <c r="L222" s="11">
        <v>5.7</v>
      </c>
      <c r="M222" s="20">
        <v>19.5</v>
      </c>
      <c r="N222" s="20">
        <v>3.9</v>
      </c>
      <c r="O222" s="11">
        <v>0.36</v>
      </c>
      <c r="P222" s="176" t="s">
        <v>188</v>
      </c>
    </row>
    <row r="223" spans="1:18" ht="16.5" thickBot="1" x14ac:dyDescent="0.3">
      <c r="A223" s="119" t="s">
        <v>167</v>
      </c>
      <c r="B223" s="98"/>
      <c r="C223" s="58">
        <v>660</v>
      </c>
      <c r="D223" s="22">
        <f>SUM(D217:D222)</f>
        <v>22.360000000000003</v>
      </c>
      <c r="E223" s="22">
        <f t="shared" ref="E223:O223" si="41">SUM(E217:E222)</f>
        <v>23.386499999999998</v>
      </c>
      <c r="F223" s="22">
        <f t="shared" si="41"/>
        <v>105.28999999999998</v>
      </c>
      <c r="G223" s="22">
        <f t="shared" si="41"/>
        <v>751.84</v>
      </c>
      <c r="H223" s="22">
        <f t="shared" si="41"/>
        <v>0.36309999999999998</v>
      </c>
      <c r="I223" s="22">
        <f t="shared" si="41"/>
        <v>13.944999999999997</v>
      </c>
      <c r="J223" s="22">
        <f t="shared" si="41"/>
        <v>146.63499999999999</v>
      </c>
      <c r="K223" s="22">
        <f t="shared" si="41"/>
        <v>2.3050000000000002</v>
      </c>
      <c r="L223" s="22">
        <f t="shared" si="41"/>
        <v>393.9263499999999</v>
      </c>
      <c r="M223" s="22">
        <f t="shared" si="41"/>
        <v>406.334</v>
      </c>
      <c r="N223" s="22">
        <f t="shared" si="41"/>
        <v>95.238700000000009</v>
      </c>
      <c r="O223" s="22">
        <f t="shared" si="41"/>
        <v>6.5054999999999996</v>
      </c>
      <c r="P223" s="210"/>
    </row>
    <row r="224" spans="1:18" x14ac:dyDescent="0.25">
      <c r="A224" s="7"/>
      <c r="B224" s="16" t="s">
        <v>168</v>
      </c>
      <c r="C224" s="59"/>
      <c r="D224" s="24"/>
      <c r="E224" s="118"/>
      <c r="F224" s="117"/>
      <c r="G224" s="24"/>
      <c r="H224" s="117"/>
      <c r="I224" s="24"/>
      <c r="J224" s="117"/>
      <c r="K224" s="24"/>
      <c r="L224" s="117"/>
      <c r="M224" s="24"/>
      <c r="N224" s="117"/>
      <c r="O224" s="24"/>
      <c r="P224" s="208"/>
    </row>
    <row r="225" spans="1:18" s="68" customFormat="1" ht="16.5" thickBot="1" x14ac:dyDescent="0.3">
      <c r="A225" s="18" t="s">
        <v>82</v>
      </c>
      <c r="B225" s="9"/>
      <c r="C225" s="42">
        <v>200</v>
      </c>
      <c r="D225" s="20">
        <v>5.8</v>
      </c>
      <c r="E225" s="33">
        <v>5</v>
      </c>
      <c r="F225" s="20">
        <v>8</v>
      </c>
      <c r="G225" s="20">
        <v>100</v>
      </c>
      <c r="H225" s="11">
        <v>7.2000000000000008E-2</v>
      </c>
      <c r="I225" s="20">
        <v>1.26</v>
      </c>
      <c r="J225" s="11">
        <v>36</v>
      </c>
      <c r="K225" s="20">
        <v>0</v>
      </c>
      <c r="L225" s="11">
        <v>216</v>
      </c>
      <c r="M225" s="20">
        <v>162</v>
      </c>
      <c r="N225" s="11">
        <v>25.2</v>
      </c>
      <c r="O225" s="20">
        <v>0.18</v>
      </c>
      <c r="P225" s="213" t="s">
        <v>206</v>
      </c>
      <c r="Q225" s="108"/>
    </row>
    <row r="226" spans="1:18" s="23" customFormat="1" ht="16.5" thickBot="1" x14ac:dyDescent="0.3">
      <c r="A226" s="119" t="s">
        <v>167</v>
      </c>
      <c r="B226" s="99"/>
      <c r="C226" s="83">
        <f>C225</f>
        <v>200</v>
      </c>
      <c r="D226" s="22">
        <f t="shared" ref="D226:G226" si="42">D225</f>
        <v>5.8</v>
      </c>
      <c r="E226" s="22">
        <f t="shared" si="42"/>
        <v>5</v>
      </c>
      <c r="F226" s="22">
        <f t="shared" si="42"/>
        <v>8</v>
      </c>
      <c r="G226" s="22">
        <f t="shared" si="42"/>
        <v>100</v>
      </c>
      <c r="H226" s="161">
        <v>7.2000000000000008E-2</v>
      </c>
      <c r="I226" s="114">
        <v>1.26</v>
      </c>
      <c r="J226" s="161">
        <v>36</v>
      </c>
      <c r="K226" s="114">
        <v>0</v>
      </c>
      <c r="L226" s="161">
        <v>216</v>
      </c>
      <c r="M226" s="114">
        <v>162</v>
      </c>
      <c r="N226" s="161">
        <v>25.2</v>
      </c>
      <c r="O226" s="114">
        <v>0.18</v>
      </c>
      <c r="P226" s="210"/>
      <c r="Q226" s="123"/>
    </row>
    <row r="227" spans="1:18" s="23" customFormat="1" ht="14.25" customHeight="1" thickBot="1" x14ac:dyDescent="0.3">
      <c r="A227" s="249" t="s">
        <v>367</v>
      </c>
      <c r="B227" s="250"/>
      <c r="C227" s="165">
        <f>C223+C226</f>
        <v>860</v>
      </c>
      <c r="D227" s="85">
        <f>D223+D226</f>
        <v>28.160000000000004</v>
      </c>
      <c r="E227" s="85">
        <f t="shared" ref="E227:O227" si="43">E223+E226</f>
        <v>28.386499999999998</v>
      </c>
      <c r="F227" s="85">
        <f t="shared" si="43"/>
        <v>113.28999999999998</v>
      </c>
      <c r="G227" s="85">
        <f t="shared" si="43"/>
        <v>851.84</v>
      </c>
      <c r="H227" s="85">
        <f t="shared" si="43"/>
        <v>0.43509999999999999</v>
      </c>
      <c r="I227" s="85">
        <f t="shared" si="43"/>
        <v>15.204999999999997</v>
      </c>
      <c r="J227" s="85">
        <f t="shared" si="43"/>
        <v>182.63499999999999</v>
      </c>
      <c r="K227" s="85">
        <f t="shared" si="43"/>
        <v>2.3050000000000002</v>
      </c>
      <c r="L227" s="85">
        <f t="shared" si="43"/>
        <v>609.92634999999996</v>
      </c>
      <c r="M227" s="85">
        <f t="shared" si="43"/>
        <v>568.33400000000006</v>
      </c>
      <c r="N227" s="85">
        <f t="shared" si="43"/>
        <v>120.43870000000001</v>
      </c>
      <c r="O227" s="85">
        <f t="shared" si="43"/>
        <v>6.6854999999999993</v>
      </c>
      <c r="P227" s="208"/>
      <c r="Q227" s="123">
        <f>G227/2720</f>
        <v>0.31317647058823528</v>
      </c>
      <c r="R227" s="131" t="s">
        <v>323</v>
      </c>
    </row>
    <row r="228" spans="1:18" x14ac:dyDescent="0.25">
      <c r="A228" s="7"/>
      <c r="B228" s="16" t="s">
        <v>12</v>
      </c>
      <c r="C228" s="59"/>
      <c r="D228" s="117"/>
      <c r="E228" s="24"/>
      <c r="F228" s="117"/>
      <c r="G228" s="24"/>
      <c r="H228" s="117"/>
      <c r="I228" s="24"/>
      <c r="J228" s="117"/>
      <c r="K228" s="24"/>
      <c r="L228" s="117"/>
      <c r="M228" s="24"/>
      <c r="N228" s="117"/>
      <c r="O228" s="24"/>
      <c r="P228" s="224"/>
    </row>
    <row r="229" spans="1:18" ht="31.5" x14ac:dyDescent="0.25">
      <c r="A229" s="18" t="s">
        <v>122</v>
      </c>
      <c r="B229" s="49"/>
      <c r="C229" s="43" t="s">
        <v>262</v>
      </c>
      <c r="D229" s="11">
        <v>1.4079999999999999</v>
      </c>
      <c r="E229" s="20">
        <v>6.0119999999999996</v>
      </c>
      <c r="F229" s="11">
        <v>8.26</v>
      </c>
      <c r="G229" s="20">
        <v>92.8</v>
      </c>
      <c r="H229" s="11">
        <v>1.7000000000000001E-2</v>
      </c>
      <c r="I229" s="20">
        <v>6.6499999999999995</v>
      </c>
      <c r="J229" s="11">
        <v>0</v>
      </c>
      <c r="K229" s="20">
        <v>2.7</v>
      </c>
      <c r="L229" s="11">
        <v>35.463999999999999</v>
      </c>
      <c r="M229" s="20">
        <v>40.631999999999998</v>
      </c>
      <c r="N229" s="11">
        <v>20.694999999999997</v>
      </c>
      <c r="O229" s="20">
        <v>1.3239999999999998</v>
      </c>
      <c r="P229" s="215" t="s">
        <v>273</v>
      </c>
    </row>
    <row r="230" spans="1:18" ht="31.5" x14ac:dyDescent="0.25">
      <c r="A230" s="18" t="s">
        <v>381</v>
      </c>
      <c r="B230" s="49"/>
      <c r="C230" s="43" t="s">
        <v>261</v>
      </c>
      <c r="D230" s="11">
        <v>6.38</v>
      </c>
      <c r="E230" s="20">
        <v>16.5</v>
      </c>
      <c r="F230" s="11">
        <v>23.93</v>
      </c>
      <c r="G230" s="20">
        <v>251.75</v>
      </c>
      <c r="H230" s="11">
        <v>5.7000000000000009E-2</v>
      </c>
      <c r="I230" s="20">
        <v>10.951000000000001</v>
      </c>
      <c r="J230" s="11">
        <v>15.82</v>
      </c>
      <c r="K230" s="20">
        <v>2.5219999999999998</v>
      </c>
      <c r="L230" s="11">
        <v>63.885000000000005</v>
      </c>
      <c r="M230" s="20">
        <v>77.099999999999994</v>
      </c>
      <c r="N230" s="11">
        <v>29.052999999999997</v>
      </c>
      <c r="O230" s="20">
        <v>1.4330000000000001</v>
      </c>
      <c r="P230" s="215" t="s">
        <v>274</v>
      </c>
    </row>
    <row r="231" spans="1:18" x14ac:dyDescent="0.25">
      <c r="A231" s="18" t="s">
        <v>120</v>
      </c>
      <c r="B231" s="49"/>
      <c r="C231" s="43" t="s">
        <v>262</v>
      </c>
      <c r="D231" s="11">
        <v>12.92</v>
      </c>
      <c r="E231" s="20">
        <v>8.2000000000000011</v>
      </c>
      <c r="F231" s="11">
        <v>15.839999999999998</v>
      </c>
      <c r="G231" s="20">
        <v>189.99999999999997</v>
      </c>
      <c r="H231" s="11">
        <v>7.9999999999999988E-2</v>
      </c>
      <c r="I231" s="20">
        <v>0.65999999999999992</v>
      </c>
      <c r="J231" s="11">
        <v>9.3999999999999968</v>
      </c>
      <c r="K231" s="20">
        <v>5.0199999999999996</v>
      </c>
      <c r="L231" s="11">
        <v>71.879999999999981</v>
      </c>
      <c r="M231" s="20">
        <v>185.45999999999998</v>
      </c>
      <c r="N231" s="11">
        <v>41.139999999999993</v>
      </c>
      <c r="O231" s="20">
        <v>1.4599999999999997</v>
      </c>
      <c r="P231" s="215" t="s">
        <v>275</v>
      </c>
    </row>
    <row r="232" spans="1:18" x14ac:dyDescent="0.25">
      <c r="A232" s="18" t="s">
        <v>20</v>
      </c>
      <c r="B232" s="49"/>
      <c r="C232" s="43" t="s">
        <v>230</v>
      </c>
      <c r="D232" s="11">
        <v>4.0860000000000003</v>
      </c>
      <c r="E232" s="20">
        <v>6.4019999999999992</v>
      </c>
      <c r="F232" s="11">
        <v>27.251999999999995</v>
      </c>
      <c r="G232" s="20">
        <v>182.99999999999997</v>
      </c>
      <c r="H232" s="11">
        <v>0.18599999999999997</v>
      </c>
      <c r="I232" s="20">
        <v>24.213999999999992</v>
      </c>
      <c r="J232" s="11">
        <v>0</v>
      </c>
      <c r="K232" s="20">
        <v>0.24199999999999999</v>
      </c>
      <c r="L232" s="11">
        <v>49.3</v>
      </c>
      <c r="M232" s="20">
        <v>115.45999999999998</v>
      </c>
      <c r="N232" s="11">
        <v>36.999999999999993</v>
      </c>
      <c r="O232" s="20">
        <v>1.3459999999999999</v>
      </c>
      <c r="P232" s="215" t="s">
        <v>276</v>
      </c>
    </row>
    <row r="233" spans="1:18" x14ac:dyDescent="0.25">
      <c r="A233" s="76" t="s">
        <v>34</v>
      </c>
      <c r="B233" s="9"/>
      <c r="C233" s="19">
        <v>180</v>
      </c>
      <c r="D233" s="11">
        <v>0.9</v>
      </c>
      <c r="E233" s="20">
        <v>0</v>
      </c>
      <c r="F233" s="11">
        <v>18.18</v>
      </c>
      <c r="G233" s="46">
        <v>76.319999999999993</v>
      </c>
      <c r="H233" s="47">
        <v>1.9799999999999998E-2</v>
      </c>
      <c r="I233" s="19">
        <v>3.5999999999999996</v>
      </c>
      <c r="J233" s="47">
        <v>0</v>
      </c>
      <c r="K233" s="19">
        <v>0.18000000000000002</v>
      </c>
      <c r="L233" s="47">
        <v>12.6</v>
      </c>
      <c r="M233" s="19">
        <v>12.6</v>
      </c>
      <c r="N233" s="19">
        <v>7.2</v>
      </c>
      <c r="O233" s="47">
        <v>2.52</v>
      </c>
      <c r="P233" s="176" t="s">
        <v>197</v>
      </c>
    </row>
    <row r="234" spans="1:18" ht="24" x14ac:dyDescent="0.25">
      <c r="A234" s="30" t="s">
        <v>13</v>
      </c>
      <c r="B234" s="73"/>
      <c r="C234" s="53">
        <v>60</v>
      </c>
      <c r="D234" s="31">
        <v>3.96</v>
      </c>
      <c r="E234" s="32">
        <v>0.72</v>
      </c>
      <c r="F234" s="31">
        <v>23.76</v>
      </c>
      <c r="G234" s="32">
        <v>118.80000000000001</v>
      </c>
      <c r="H234" s="31">
        <v>0.10200000000000002</v>
      </c>
      <c r="I234" s="32"/>
      <c r="J234" s="31"/>
      <c r="K234" s="32">
        <v>0.84</v>
      </c>
      <c r="L234" s="31">
        <v>17.400000000000002</v>
      </c>
      <c r="M234" s="32">
        <v>90.000000000000014</v>
      </c>
      <c r="N234" s="31">
        <v>28.200000000000006</v>
      </c>
      <c r="O234" s="32">
        <v>2.3400000000000003</v>
      </c>
      <c r="P234" s="190" t="s">
        <v>198</v>
      </c>
    </row>
    <row r="235" spans="1:18" ht="24.75" thickBot="1" x14ac:dyDescent="0.3">
      <c r="A235" s="121" t="s">
        <v>35</v>
      </c>
      <c r="B235" s="9"/>
      <c r="C235" s="19">
        <v>50</v>
      </c>
      <c r="D235" s="11">
        <v>3.8</v>
      </c>
      <c r="E235" s="20">
        <v>0.4</v>
      </c>
      <c r="F235" s="11">
        <v>24.6</v>
      </c>
      <c r="G235" s="20">
        <v>117.5</v>
      </c>
      <c r="H235" s="11">
        <v>5.5000000000000007E-2</v>
      </c>
      <c r="I235" s="20">
        <v>0</v>
      </c>
      <c r="J235" s="11">
        <v>0</v>
      </c>
      <c r="K235" s="20">
        <v>0.55000000000000004</v>
      </c>
      <c r="L235" s="11">
        <v>10</v>
      </c>
      <c r="M235" s="20">
        <v>32.5</v>
      </c>
      <c r="N235" s="11">
        <v>7.0000000000000009</v>
      </c>
      <c r="O235" s="20">
        <v>0.55000000000000016</v>
      </c>
      <c r="P235" s="213" t="s">
        <v>188</v>
      </c>
    </row>
    <row r="236" spans="1:18" ht="18.75" customHeight="1" thickBot="1" x14ac:dyDescent="0.3">
      <c r="A236" s="119" t="s">
        <v>167</v>
      </c>
      <c r="B236" s="98"/>
      <c r="C236" s="21">
        <v>960</v>
      </c>
      <c r="D236" s="22">
        <f>SUM(D229:D235)</f>
        <v>33.453999999999994</v>
      </c>
      <c r="E236" s="22">
        <f t="shared" ref="E236:O236" si="44">SUM(E229:E235)</f>
        <v>38.234000000000002</v>
      </c>
      <c r="F236" s="22">
        <f t="shared" si="44"/>
        <v>141.822</v>
      </c>
      <c r="G236" s="22">
        <f t="shared" si="44"/>
        <v>1030.1699999999998</v>
      </c>
      <c r="H236" s="22">
        <f t="shared" si="44"/>
        <v>0.51680000000000004</v>
      </c>
      <c r="I236" s="22">
        <f t="shared" si="44"/>
        <v>46.074999999999996</v>
      </c>
      <c r="J236" s="22">
        <f t="shared" si="44"/>
        <v>25.22</v>
      </c>
      <c r="K236" s="22">
        <f t="shared" si="44"/>
        <v>12.053999999999998</v>
      </c>
      <c r="L236" s="22">
        <f t="shared" si="44"/>
        <v>260.529</v>
      </c>
      <c r="M236" s="22">
        <f t="shared" si="44"/>
        <v>553.75200000000007</v>
      </c>
      <c r="N236" s="22">
        <f t="shared" si="44"/>
        <v>170.28799999999998</v>
      </c>
      <c r="O236" s="22">
        <f t="shared" si="44"/>
        <v>10.973000000000001</v>
      </c>
      <c r="P236" s="210"/>
      <c r="Q236" s="124">
        <f>G236/2720</f>
        <v>0.37873897058823525</v>
      </c>
      <c r="R236" s="134" t="s">
        <v>320</v>
      </c>
    </row>
    <row r="237" spans="1:18" ht="20.25" customHeight="1" thickBot="1" x14ac:dyDescent="0.3">
      <c r="A237" s="154" t="s">
        <v>169</v>
      </c>
      <c r="B237" s="100"/>
      <c r="C237" s="83">
        <f>C223+C226+C236</f>
        <v>1820</v>
      </c>
      <c r="D237" s="22">
        <f t="shared" ref="D237:O237" si="45">D223+D226+D236</f>
        <v>61.613999999999997</v>
      </c>
      <c r="E237" s="22">
        <f t="shared" si="45"/>
        <v>66.620499999999993</v>
      </c>
      <c r="F237" s="22">
        <f t="shared" si="45"/>
        <v>255.11199999999997</v>
      </c>
      <c r="G237" s="22">
        <f t="shared" si="45"/>
        <v>1882.0099999999998</v>
      </c>
      <c r="H237" s="22">
        <f t="shared" si="45"/>
        <v>0.95189999999999997</v>
      </c>
      <c r="I237" s="22">
        <f t="shared" si="45"/>
        <v>61.279999999999994</v>
      </c>
      <c r="J237" s="22">
        <f t="shared" si="45"/>
        <v>207.85499999999999</v>
      </c>
      <c r="K237" s="22">
        <f t="shared" si="45"/>
        <v>14.358999999999998</v>
      </c>
      <c r="L237" s="22">
        <f t="shared" si="45"/>
        <v>870.45534999999995</v>
      </c>
      <c r="M237" s="22">
        <f t="shared" si="45"/>
        <v>1122.0860000000002</v>
      </c>
      <c r="N237" s="22">
        <f t="shared" si="45"/>
        <v>290.72669999999999</v>
      </c>
      <c r="O237" s="22">
        <f t="shared" si="45"/>
        <v>17.6585</v>
      </c>
      <c r="P237" s="210"/>
      <c r="Q237" s="124">
        <f>G237/2720</f>
        <v>0.69191544117647052</v>
      </c>
      <c r="R237" s="131" t="s">
        <v>321</v>
      </c>
    </row>
    <row r="238" spans="1:18" x14ac:dyDescent="0.25">
      <c r="A238" s="77"/>
      <c r="B238" s="16"/>
      <c r="C238" s="81"/>
      <c r="D238" s="84"/>
      <c r="E238" s="84"/>
      <c r="F238" s="84"/>
      <c r="G238" s="56"/>
      <c r="H238" s="56"/>
      <c r="I238" s="56"/>
      <c r="J238" s="56"/>
      <c r="K238" s="56"/>
      <c r="L238" s="56"/>
      <c r="M238" s="56"/>
      <c r="N238" s="56"/>
      <c r="O238" s="56"/>
      <c r="P238" s="199"/>
    </row>
    <row r="239" spans="1:18" ht="16.5" thickBot="1" x14ac:dyDescent="0.3">
      <c r="A239" s="75" t="s">
        <v>7</v>
      </c>
      <c r="B239" s="80"/>
      <c r="C239" s="80"/>
      <c r="P239" s="200"/>
    </row>
    <row r="240" spans="1:18" ht="15.75" customHeight="1" x14ac:dyDescent="0.25">
      <c r="A240" s="7" t="s">
        <v>148</v>
      </c>
      <c r="B240" s="82"/>
      <c r="C240" s="41" t="s">
        <v>149</v>
      </c>
      <c r="D240" s="251" t="s">
        <v>150</v>
      </c>
      <c r="E240" s="252"/>
      <c r="F240" s="253"/>
      <c r="G240" s="24" t="s">
        <v>151</v>
      </c>
      <c r="H240" s="264" t="s">
        <v>152</v>
      </c>
      <c r="I240" s="261" t="s">
        <v>153</v>
      </c>
      <c r="J240" s="267" t="s">
        <v>154</v>
      </c>
      <c r="K240" s="261" t="s">
        <v>155</v>
      </c>
      <c r="L240" s="267" t="s">
        <v>156</v>
      </c>
      <c r="M240" s="261" t="s">
        <v>157</v>
      </c>
      <c r="N240" s="261" t="s">
        <v>158</v>
      </c>
      <c r="O240" s="258" t="s">
        <v>159</v>
      </c>
      <c r="P240" s="194" t="s">
        <v>170</v>
      </c>
    </row>
    <row r="241" spans="1:18" ht="16.5" thickBot="1" x14ac:dyDescent="0.3">
      <c r="A241" s="18" t="s">
        <v>160</v>
      </c>
      <c r="B241" s="9"/>
      <c r="C241" s="42" t="s">
        <v>161</v>
      </c>
      <c r="D241" s="254"/>
      <c r="E241" s="255"/>
      <c r="F241" s="256"/>
      <c r="G241" s="20" t="s">
        <v>173</v>
      </c>
      <c r="H241" s="265"/>
      <c r="I241" s="262"/>
      <c r="J241" s="268"/>
      <c r="K241" s="262"/>
      <c r="L241" s="268"/>
      <c r="M241" s="262"/>
      <c r="N241" s="262"/>
      <c r="O241" s="259"/>
      <c r="P241" s="176" t="s">
        <v>171</v>
      </c>
    </row>
    <row r="242" spans="1:18" ht="16.5" thickBot="1" x14ac:dyDescent="0.3">
      <c r="A242" s="13"/>
      <c r="B242" s="93"/>
      <c r="C242" s="57"/>
      <c r="D242" s="64" t="s">
        <v>162</v>
      </c>
      <c r="E242" s="14" t="s">
        <v>163</v>
      </c>
      <c r="F242" s="52" t="s">
        <v>164</v>
      </c>
      <c r="G242" s="14" t="s">
        <v>165</v>
      </c>
      <c r="H242" s="266"/>
      <c r="I242" s="263"/>
      <c r="J242" s="269"/>
      <c r="K242" s="263"/>
      <c r="L242" s="269"/>
      <c r="M242" s="263"/>
      <c r="N242" s="263"/>
      <c r="O242" s="260"/>
      <c r="P242" s="187"/>
    </row>
    <row r="243" spans="1:18" x14ac:dyDescent="0.25">
      <c r="A243" s="7"/>
      <c r="B243" s="16" t="s">
        <v>5</v>
      </c>
      <c r="C243" s="42"/>
      <c r="D243" s="11"/>
      <c r="E243" s="24"/>
      <c r="F243" s="11"/>
      <c r="G243" s="24"/>
      <c r="H243" s="117"/>
      <c r="I243" s="24"/>
      <c r="J243" s="117"/>
      <c r="K243" s="24"/>
      <c r="L243" s="117"/>
      <c r="M243" s="24"/>
      <c r="N243" s="24"/>
      <c r="O243" s="117"/>
      <c r="P243" s="194"/>
    </row>
    <row r="244" spans="1:18" x14ac:dyDescent="0.25">
      <c r="A244" s="18" t="s">
        <v>91</v>
      </c>
      <c r="B244" s="49"/>
      <c r="C244" s="42" t="s">
        <v>92</v>
      </c>
      <c r="D244" s="11">
        <v>2.33</v>
      </c>
      <c r="E244" s="20">
        <v>8.1199999999999992</v>
      </c>
      <c r="F244" s="11">
        <v>15.549999999999997</v>
      </c>
      <c r="G244" s="20">
        <v>144.59999999999997</v>
      </c>
      <c r="H244" s="11">
        <v>3.2999999999999988E-2</v>
      </c>
      <c r="I244" s="20">
        <v>0</v>
      </c>
      <c r="J244" s="11">
        <v>40</v>
      </c>
      <c r="K244" s="20">
        <v>0.62</v>
      </c>
      <c r="L244" s="11">
        <v>8.1</v>
      </c>
      <c r="M244" s="20">
        <v>22.5</v>
      </c>
      <c r="N244" s="20">
        <v>3.9</v>
      </c>
      <c r="O244" s="11">
        <v>0.38</v>
      </c>
      <c r="P244" s="176" t="s">
        <v>186</v>
      </c>
    </row>
    <row r="245" spans="1:18" ht="31.5" x14ac:dyDescent="0.25">
      <c r="A245" s="18" t="s">
        <v>110</v>
      </c>
      <c r="B245" s="49"/>
      <c r="C245" s="42" t="s">
        <v>214</v>
      </c>
      <c r="D245" s="11">
        <v>5.9</v>
      </c>
      <c r="E245" s="20">
        <v>5.41</v>
      </c>
      <c r="F245" s="11">
        <v>24.9</v>
      </c>
      <c r="G245" s="20">
        <v>133.03</v>
      </c>
      <c r="H245" s="11">
        <v>0.1578</v>
      </c>
      <c r="I245" s="20">
        <v>0.67399999999999993</v>
      </c>
      <c r="J245" s="11">
        <v>141.78</v>
      </c>
      <c r="K245" s="20">
        <v>1.0539999999999998</v>
      </c>
      <c r="L245" s="11">
        <v>311.37400000000002</v>
      </c>
      <c r="M245" s="20">
        <v>390.91799999999995</v>
      </c>
      <c r="N245" s="11">
        <v>51.305999999999997</v>
      </c>
      <c r="O245" s="20">
        <v>1.8619999999999997</v>
      </c>
      <c r="P245" s="191" t="s">
        <v>272</v>
      </c>
    </row>
    <row r="246" spans="1:18" x14ac:dyDescent="0.25">
      <c r="A246" s="18" t="s">
        <v>21</v>
      </c>
      <c r="B246" s="49"/>
      <c r="C246" s="42">
        <v>200</v>
      </c>
      <c r="D246" s="11">
        <v>4.0780000000000003</v>
      </c>
      <c r="E246" s="20">
        <v>3.81</v>
      </c>
      <c r="F246" s="11">
        <v>7.597999999999999</v>
      </c>
      <c r="G246" s="20">
        <v>78.599999999999994</v>
      </c>
      <c r="H246" s="11">
        <v>5.5999999999999994E-2</v>
      </c>
      <c r="I246" s="20">
        <v>1.5879999999999999</v>
      </c>
      <c r="J246" s="11">
        <v>24.4</v>
      </c>
      <c r="K246" s="20">
        <v>0</v>
      </c>
      <c r="L246" s="11">
        <v>151.91999999999999</v>
      </c>
      <c r="M246" s="20">
        <v>124.55999999999999</v>
      </c>
      <c r="N246" s="20">
        <v>21.34</v>
      </c>
      <c r="O246" s="11">
        <v>0.44799999999999995</v>
      </c>
      <c r="P246" s="176" t="s">
        <v>202</v>
      </c>
    </row>
    <row r="247" spans="1:18" x14ac:dyDescent="0.25">
      <c r="A247" s="18" t="s">
        <v>70</v>
      </c>
      <c r="B247" s="9"/>
      <c r="C247" s="42">
        <v>120</v>
      </c>
      <c r="D247" s="11">
        <v>0.48</v>
      </c>
      <c r="E247" s="20">
        <v>0.48</v>
      </c>
      <c r="F247" s="11">
        <v>11.759999999999998</v>
      </c>
      <c r="G247" s="20">
        <v>56.399999999999984</v>
      </c>
      <c r="H247" s="11">
        <v>3.599999999999999E-2</v>
      </c>
      <c r="I247" s="20">
        <v>11.999999999999996</v>
      </c>
      <c r="J247" s="11">
        <v>0</v>
      </c>
      <c r="K247" s="20">
        <v>0.24</v>
      </c>
      <c r="L247" s="11">
        <v>19.2</v>
      </c>
      <c r="M247" s="20">
        <v>13.2</v>
      </c>
      <c r="N247" s="20">
        <v>10.799999999999999</v>
      </c>
      <c r="O247" s="11">
        <v>2.6399999999999997</v>
      </c>
      <c r="P247" s="176" t="s">
        <v>189</v>
      </c>
    </row>
    <row r="248" spans="1:18" ht="19.5" customHeight="1" thickBot="1" x14ac:dyDescent="0.3">
      <c r="A248" s="18" t="s">
        <v>37</v>
      </c>
      <c r="B248" s="49"/>
      <c r="C248" s="42">
        <v>50</v>
      </c>
      <c r="D248" s="12">
        <v>3.75</v>
      </c>
      <c r="E248" s="20">
        <v>1.45</v>
      </c>
      <c r="F248" s="33">
        <v>25.7</v>
      </c>
      <c r="G248" s="12">
        <v>131</v>
      </c>
      <c r="H248" s="12">
        <v>5.5000000000000007E-2</v>
      </c>
      <c r="I248" s="20">
        <v>0</v>
      </c>
      <c r="J248" s="11">
        <v>0</v>
      </c>
      <c r="K248" s="20">
        <v>0.85000000000000009</v>
      </c>
      <c r="L248" s="11">
        <v>9.5</v>
      </c>
      <c r="M248" s="20">
        <v>32.5</v>
      </c>
      <c r="N248" s="20">
        <v>6.5</v>
      </c>
      <c r="O248" s="11">
        <v>0.6</v>
      </c>
      <c r="P248" s="176" t="s">
        <v>188</v>
      </c>
    </row>
    <row r="249" spans="1:18" ht="16.5" thickBot="1" x14ac:dyDescent="0.3">
      <c r="A249" s="119" t="s">
        <v>167</v>
      </c>
      <c r="B249" s="98"/>
      <c r="C249" s="83">
        <v>610</v>
      </c>
      <c r="D249" s="22">
        <f>SUM(D244:D248)</f>
        <v>16.538</v>
      </c>
      <c r="E249" s="22">
        <f t="shared" ref="E249:O249" si="46">SUM(E244:E248)</f>
        <v>19.27</v>
      </c>
      <c r="F249" s="22">
        <f t="shared" si="46"/>
        <v>85.507999999999996</v>
      </c>
      <c r="G249" s="22">
        <f t="shared" si="46"/>
        <v>543.63</v>
      </c>
      <c r="H249" s="22">
        <f t="shared" si="46"/>
        <v>0.33779999999999993</v>
      </c>
      <c r="I249" s="22">
        <f t="shared" si="46"/>
        <v>14.261999999999997</v>
      </c>
      <c r="J249" s="22">
        <f t="shared" si="46"/>
        <v>206.18</v>
      </c>
      <c r="K249" s="22">
        <f t="shared" si="46"/>
        <v>2.7640000000000002</v>
      </c>
      <c r="L249" s="22">
        <f t="shared" si="46"/>
        <v>500.09399999999999</v>
      </c>
      <c r="M249" s="22">
        <f t="shared" si="46"/>
        <v>583.678</v>
      </c>
      <c r="N249" s="22">
        <f t="shared" si="46"/>
        <v>93.845999999999989</v>
      </c>
      <c r="O249" s="22">
        <f t="shared" si="46"/>
        <v>5.9299999999999988</v>
      </c>
      <c r="P249" s="195"/>
    </row>
    <row r="250" spans="1:18" x14ac:dyDescent="0.25">
      <c r="A250" s="7"/>
      <c r="B250" s="16" t="s">
        <v>168</v>
      </c>
      <c r="C250" s="43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194"/>
    </row>
    <row r="251" spans="1:18" ht="16.5" thickBot="1" x14ac:dyDescent="0.3">
      <c r="A251" s="25" t="s">
        <v>88</v>
      </c>
      <c r="B251" s="9"/>
      <c r="C251" s="26">
        <v>200</v>
      </c>
      <c r="D251" s="113">
        <v>5.8</v>
      </c>
      <c r="E251" s="45">
        <v>5</v>
      </c>
      <c r="F251" s="29">
        <v>9.6</v>
      </c>
      <c r="G251" s="28">
        <v>107</v>
      </c>
      <c r="H251" s="29">
        <v>0.08</v>
      </c>
      <c r="I251" s="28">
        <v>2.6</v>
      </c>
      <c r="J251" s="29">
        <v>40</v>
      </c>
      <c r="K251" s="28"/>
      <c r="L251" s="29">
        <v>240</v>
      </c>
      <c r="M251" s="28">
        <v>180</v>
      </c>
      <c r="N251" s="28">
        <v>28</v>
      </c>
      <c r="O251" s="29">
        <v>0.2</v>
      </c>
      <c r="P251" s="176" t="s">
        <v>192</v>
      </c>
    </row>
    <row r="252" spans="1:18" ht="16.5" thickBot="1" x14ac:dyDescent="0.3">
      <c r="A252" s="119" t="s">
        <v>167</v>
      </c>
      <c r="B252" s="98"/>
      <c r="C252" s="21">
        <f>C251</f>
        <v>200</v>
      </c>
      <c r="D252" s="21">
        <f t="shared" ref="D252:G252" si="47">D251</f>
        <v>5.8</v>
      </c>
      <c r="E252" s="21">
        <f t="shared" si="47"/>
        <v>5</v>
      </c>
      <c r="F252" s="21">
        <f t="shared" si="47"/>
        <v>9.6</v>
      </c>
      <c r="G252" s="21">
        <f t="shared" si="47"/>
        <v>107</v>
      </c>
      <c r="H252" s="36">
        <f t="shared" ref="H252:O252" si="48">SUM(H251:H251)</f>
        <v>0.08</v>
      </c>
      <c r="I252" s="22">
        <f t="shared" si="48"/>
        <v>2.6</v>
      </c>
      <c r="J252" s="36">
        <f t="shared" si="48"/>
        <v>40</v>
      </c>
      <c r="K252" s="22">
        <f t="shared" si="48"/>
        <v>0</v>
      </c>
      <c r="L252" s="36">
        <f t="shared" si="48"/>
        <v>240</v>
      </c>
      <c r="M252" s="22">
        <f t="shared" si="48"/>
        <v>180</v>
      </c>
      <c r="N252" s="36">
        <f t="shared" si="48"/>
        <v>28</v>
      </c>
      <c r="O252" s="22">
        <f t="shared" si="48"/>
        <v>0.2</v>
      </c>
      <c r="P252" s="195"/>
    </row>
    <row r="253" spans="1:18" ht="18.75" customHeight="1" thickBot="1" x14ac:dyDescent="0.3">
      <c r="A253" s="249" t="s">
        <v>367</v>
      </c>
      <c r="B253" s="250"/>
      <c r="C253" s="83">
        <f>C249+C252</f>
        <v>810</v>
      </c>
      <c r="D253" s="22">
        <f>D249+D252</f>
        <v>22.338000000000001</v>
      </c>
      <c r="E253" s="22">
        <f t="shared" ref="E253:O253" si="49">E249+E252</f>
        <v>24.27</v>
      </c>
      <c r="F253" s="22">
        <f t="shared" si="49"/>
        <v>95.10799999999999</v>
      </c>
      <c r="G253" s="22">
        <f t="shared" si="49"/>
        <v>650.63</v>
      </c>
      <c r="H253" s="22">
        <f t="shared" si="49"/>
        <v>0.41779999999999995</v>
      </c>
      <c r="I253" s="22">
        <f t="shared" si="49"/>
        <v>16.861999999999998</v>
      </c>
      <c r="J253" s="22">
        <f t="shared" si="49"/>
        <v>246.18</v>
      </c>
      <c r="K253" s="22">
        <f t="shared" si="49"/>
        <v>2.7640000000000002</v>
      </c>
      <c r="L253" s="22">
        <f t="shared" si="49"/>
        <v>740.09400000000005</v>
      </c>
      <c r="M253" s="22">
        <f t="shared" si="49"/>
        <v>763.678</v>
      </c>
      <c r="N253" s="22">
        <f t="shared" si="49"/>
        <v>121.84599999999999</v>
      </c>
      <c r="O253" s="22">
        <f t="shared" si="49"/>
        <v>6.129999999999999</v>
      </c>
      <c r="P253" s="218">
        <f t="shared" ref="P253" si="50">P249+P252</f>
        <v>0</v>
      </c>
      <c r="Q253" s="123">
        <f>G253/2720</f>
        <v>0.23920220588235294</v>
      </c>
      <c r="R253" s="131" t="s">
        <v>323</v>
      </c>
    </row>
    <row r="254" spans="1:18" x14ac:dyDescent="0.25">
      <c r="A254" s="18"/>
      <c r="B254" s="49" t="s">
        <v>12</v>
      </c>
      <c r="C254" s="43"/>
      <c r="D254" s="117"/>
      <c r="E254" s="24"/>
      <c r="F254" s="117"/>
      <c r="G254" s="24"/>
      <c r="H254" s="11"/>
      <c r="I254" s="20"/>
      <c r="J254" s="11"/>
      <c r="K254" s="20"/>
      <c r="L254" s="11"/>
      <c r="M254" s="20"/>
      <c r="N254" s="20"/>
      <c r="O254" s="11"/>
      <c r="P254" s="176"/>
    </row>
    <row r="255" spans="1:18" x14ac:dyDescent="0.25">
      <c r="A255" s="18" t="s">
        <v>107</v>
      </c>
      <c r="B255" s="49"/>
      <c r="C255" s="43">
        <v>100</v>
      </c>
      <c r="D255" s="11">
        <v>0.8</v>
      </c>
      <c r="E255" s="20">
        <v>0.1</v>
      </c>
      <c r="F255" s="11">
        <v>2.5</v>
      </c>
      <c r="G255" s="20">
        <v>14</v>
      </c>
      <c r="H255" s="11">
        <v>0.03</v>
      </c>
      <c r="I255" s="20">
        <v>10</v>
      </c>
      <c r="J255" s="11">
        <v>0</v>
      </c>
      <c r="K255" s="20">
        <v>0.1</v>
      </c>
      <c r="L255" s="11">
        <v>23</v>
      </c>
      <c r="M255" s="20">
        <v>42</v>
      </c>
      <c r="N255" s="33">
        <v>14</v>
      </c>
      <c r="O255" s="11">
        <v>0.6</v>
      </c>
      <c r="P255" s="176" t="s">
        <v>194</v>
      </c>
    </row>
    <row r="256" spans="1:18" ht="30.75" customHeight="1" x14ac:dyDescent="0.25">
      <c r="A256" s="18" t="s">
        <v>351</v>
      </c>
      <c r="B256" s="49"/>
      <c r="C256" s="43" t="s">
        <v>207</v>
      </c>
      <c r="D256" s="11">
        <v>2.2774999999999999</v>
      </c>
      <c r="E256" s="20">
        <v>12.69</v>
      </c>
      <c r="F256" s="11">
        <v>12.34</v>
      </c>
      <c r="G256" s="20">
        <v>123.45</v>
      </c>
      <c r="H256" s="11">
        <v>9.5500000000000002E-2</v>
      </c>
      <c r="I256" s="20">
        <v>8.4149999999999991</v>
      </c>
      <c r="J256" s="11">
        <v>10</v>
      </c>
      <c r="K256" s="20">
        <v>2.38</v>
      </c>
      <c r="L256" s="11">
        <v>37.950000000000003</v>
      </c>
      <c r="M256" s="20">
        <v>62.825000000000003</v>
      </c>
      <c r="N256" s="33">
        <v>25.074999999999999</v>
      </c>
      <c r="O256" s="11">
        <v>0.94500000000000006</v>
      </c>
      <c r="P256" s="176" t="s">
        <v>279</v>
      </c>
    </row>
    <row r="257" spans="1:19" x14ac:dyDescent="0.25">
      <c r="A257" s="18" t="s">
        <v>69</v>
      </c>
      <c r="B257" s="49"/>
      <c r="C257" s="43" t="s">
        <v>208</v>
      </c>
      <c r="D257" s="11">
        <v>14.44</v>
      </c>
      <c r="E257" s="20">
        <v>12.25</v>
      </c>
      <c r="F257" s="11">
        <v>3.78</v>
      </c>
      <c r="G257" s="20">
        <v>181</v>
      </c>
      <c r="H257" s="11">
        <v>0.03</v>
      </c>
      <c r="I257" s="20">
        <v>0.37</v>
      </c>
      <c r="J257" s="11">
        <v>16.899999999999999</v>
      </c>
      <c r="K257" s="20">
        <v>0.49</v>
      </c>
      <c r="L257" s="11">
        <v>33.58</v>
      </c>
      <c r="M257" s="20">
        <v>124.92</v>
      </c>
      <c r="N257" s="33">
        <v>19.809999999999999</v>
      </c>
      <c r="O257" s="11">
        <v>1.98</v>
      </c>
      <c r="P257" s="176" t="s">
        <v>278</v>
      </c>
    </row>
    <row r="258" spans="1:19" ht="31.5" x14ac:dyDescent="0.25">
      <c r="A258" s="18" t="s">
        <v>334</v>
      </c>
      <c r="B258" s="49"/>
      <c r="C258" s="19" t="s">
        <v>166</v>
      </c>
      <c r="D258" s="11">
        <v>6.8313999999999995</v>
      </c>
      <c r="E258" s="20">
        <v>4.4328000000000003</v>
      </c>
      <c r="F258" s="11">
        <v>38.373999999999995</v>
      </c>
      <c r="G258" s="20">
        <v>220.55999999999997</v>
      </c>
      <c r="H258" s="11">
        <v>6.8399999999999989E-2</v>
      </c>
      <c r="I258" s="20">
        <v>0</v>
      </c>
      <c r="J258" s="11">
        <v>20</v>
      </c>
      <c r="K258" s="20">
        <v>0.9770000000000002</v>
      </c>
      <c r="L258" s="11">
        <v>14.629800000000001</v>
      </c>
      <c r="M258" s="20">
        <v>46.101300000000002</v>
      </c>
      <c r="N258" s="11">
        <v>10.3428</v>
      </c>
      <c r="O258" s="20">
        <v>1.0324</v>
      </c>
      <c r="P258" s="205" t="s">
        <v>294</v>
      </c>
    </row>
    <row r="259" spans="1:19" x14ac:dyDescent="0.25">
      <c r="A259" s="18" t="s">
        <v>388</v>
      </c>
      <c r="B259" s="49"/>
      <c r="C259" s="43" t="s">
        <v>230</v>
      </c>
      <c r="D259" s="11">
        <v>0.34599999999999997</v>
      </c>
      <c r="E259" s="20">
        <v>7.5999999999999998E-2</v>
      </c>
      <c r="F259" s="11">
        <v>31.846000000000004</v>
      </c>
      <c r="G259" s="20">
        <v>130.19999999999999</v>
      </c>
      <c r="H259" s="11">
        <v>2.1999999999999999E-2</v>
      </c>
      <c r="I259" s="20">
        <v>0</v>
      </c>
      <c r="J259" s="11">
        <v>0</v>
      </c>
      <c r="K259" s="20">
        <v>7.5999999999999998E-2</v>
      </c>
      <c r="L259" s="11">
        <v>20.380000000000003</v>
      </c>
      <c r="M259" s="20">
        <v>19.36</v>
      </c>
      <c r="N259" s="33">
        <v>8.1199999999999992</v>
      </c>
      <c r="O259" s="11">
        <v>0.45599999999999996</v>
      </c>
      <c r="P259" s="176" t="s">
        <v>196</v>
      </c>
    </row>
    <row r="260" spans="1:19" ht="17.25" customHeight="1" x14ac:dyDescent="0.25">
      <c r="A260" s="18" t="s">
        <v>13</v>
      </c>
      <c r="B260" s="9"/>
      <c r="C260" s="19">
        <v>60</v>
      </c>
      <c r="D260" s="54">
        <v>3.96</v>
      </c>
      <c r="E260" s="28">
        <v>0.72</v>
      </c>
      <c r="F260" s="70">
        <v>23.76</v>
      </c>
      <c r="G260" s="71">
        <v>118.80000000000001</v>
      </c>
      <c r="H260" s="11">
        <v>0.10200000000000002</v>
      </c>
      <c r="I260" s="20"/>
      <c r="J260" s="11"/>
      <c r="K260" s="20">
        <v>0.84</v>
      </c>
      <c r="L260" s="11">
        <v>17.400000000000002</v>
      </c>
      <c r="M260" s="20">
        <v>90.000000000000014</v>
      </c>
      <c r="N260" s="33">
        <v>28.200000000000006</v>
      </c>
      <c r="O260" s="20">
        <v>2.3400000000000003</v>
      </c>
      <c r="P260" s="188" t="s">
        <v>198</v>
      </c>
    </row>
    <row r="261" spans="1:19" ht="19.5" customHeight="1" thickBot="1" x14ac:dyDescent="0.3">
      <c r="A261" s="18" t="s">
        <v>35</v>
      </c>
      <c r="B261" s="9"/>
      <c r="C261" s="19">
        <v>50</v>
      </c>
      <c r="D261" s="47">
        <v>3.8</v>
      </c>
      <c r="E261" s="19">
        <v>0.4</v>
      </c>
      <c r="F261" s="47">
        <v>24.6</v>
      </c>
      <c r="G261" s="46">
        <v>117.5</v>
      </c>
      <c r="H261" s="47">
        <v>5.5000000000000007E-2</v>
      </c>
      <c r="I261" s="19">
        <v>0</v>
      </c>
      <c r="J261" s="47">
        <v>0</v>
      </c>
      <c r="K261" s="19">
        <v>0.55000000000000004</v>
      </c>
      <c r="L261" s="47">
        <v>10</v>
      </c>
      <c r="M261" s="19">
        <v>32.5</v>
      </c>
      <c r="N261" s="19">
        <v>7.0000000000000009</v>
      </c>
      <c r="O261" s="47">
        <v>0.55000000000000016</v>
      </c>
      <c r="P261" s="176" t="s">
        <v>188</v>
      </c>
    </row>
    <row r="262" spans="1:19" ht="19.5" customHeight="1" thickBot="1" x14ac:dyDescent="0.3">
      <c r="A262" s="119" t="s">
        <v>169</v>
      </c>
      <c r="B262" s="100"/>
      <c r="C262" s="83">
        <v>955</v>
      </c>
      <c r="D262" s="22">
        <f>SUM(D255:D261)</f>
        <v>32.454899999999995</v>
      </c>
      <c r="E262" s="22">
        <f t="shared" ref="E262:O262" si="51">SUM(E255:E261)</f>
        <v>30.668799999999997</v>
      </c>
      <c r="F262" s="22">
        <f t="shared" si="51"/>
        <v>137.20000000000002</v>
      </c>
      <c r="G262" s="22">
        <f t="shared" si="51"/>
        <v>905.51</v>
      </c>
      <c r="H262" s="22">
        <f t="shared" si="51"/>
        <v>0.40289999999999998</v>
      </c>
      <c r="I262" s="22">
        <f t="shared" si="51"/>
        <v>18.785</v>
      </c>
      <c r="J262" s="22">
        <f t="shared" si="51"/>
        <v>46.9</v>
      </c>
      <c r="K262" s="22">
        <f t="shared" si="51"/>
        <v>5.4129999999999994</v>
      </c>
      <c r="L262" s="22">
        <f t="shared" si="51"/>
        <v>156.93980000000002</v>
      </c>
      <c r="M262" s="22">
        <f t="shared" si="51"/>
        <v>417.7063</v>
      </c>
      <c r="N262" s="22">
        <f t="shared" si="51"/>
        <v>112.54780000000001</v>
      </c>
      <c r="O262" s="22">
        <f t="shared" si="51"/>
        <v>7.9033999999999986</v>
      </c>
      <c r="P262" s="195"/>
      <c r="Q262" s="123">
        <f>G262/2720</f>
        <v>0.33290808823529411</v>
      </c>
      <c r="R262" s="134" t="s">
        <v>320</v>
      </c>
      <c r="S262" s="106"/>
    </row>
    <row r="263" spans="1:19" ht="17.25" customHeight="1" thickBot="1" x14ac:dyDescent="0.3">
      <c r="A263" s="119" t="s">
        <v>175</v>
      </c>
      <c r="B263" s="100"/>
      <c r="C263" s="83">
        <f>C249+C252+C262</f>
        <v>1765</v>
      </c>
      <c r="D263" s="22">
        <f>D249+D252+D262</f>
        <v>54.792899999999996</v>
      </c>
      <c r="E263" s="22">
        <f t="shared" ref="E263:O263" si="52">E249+E252+E262</f>
        <v>54.938800000000001</v>
      </c>
      <c r="F263" s="22">
        <f t="shared" si="52"/>
        <v>232.30799999999999</v>
      </c>
      <c r="G263" s="22">
        <f t="shared" si="52"/>
        <v>1556.1399999999999</v>
      </c>
      <c r="H263" s="22">
        <f t="shared" si="52"/>
        <v>0.82069999999999999</v>
      </c>
      <c r="I263" s="22">
        <f t="shared" si="52"/>
        <v>35.646999999999998</v>
      </c>
      <c r="J263" s="22">
        <f t="shared" si="52"/>
        <v>293.08</v>
      </c>
      <c r="K263" s="22">
        <f t="shared" si="52"/>
        <v>8.1769999999999996</v>
      </c>
      <c r="L263" s="22">
        <f t="shared" si="52"/>
        <v>897.03380000000004</v>
      </c>
      <c r="M263" s="22">
        <f t="shared" si="52"/>
        <v>1181.3842999999999</v>
      </c>
      <c r="N263" s="22">
        <f t="shared" si="52"/>
        <v>234.3938</v>
      </c>
      <c r="O263" s="22">
        <f t="shared" si="52"/>
        <v>14.033399999999997</v>
      </c>
      <c r="P263" s="195"/>
      <c r="Q263" s="123">
        <f>G263/2720</f>
        <v>0.57211029411764702</v>
      </c>
      <c r="R263" s="131" t="s">
        <v>321</v>
      </c>
    </row>
    <row r="264" spans="1:19" x14ac:dyDescent="0.25">
      <c r="A264" s="38"/>
      <c r="B264" s="49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217"/>
    </row>
    <row r="265" spans="1:19" ht="16.5" thickBot="1" x14ac:dyDescent="0.3">
      <c r="A265" s="75" t="s">
        <v>9</v>
      </c>
      <c r="B265" s="80"/>
      <c r="C265" s="80"/>
      <c r="D265" s="128"/>
      <c r="P265" s="200"/>
    </row>
    <row r="266" spans="1:19" ht="15.75" customHeight="1" x14ac:dyDescent="0.25">
      <c r="A266" s="7" t="s">
        <v>148</v>
      </c>
      <c r="B266" s="82"/>
      <c r="C266" s="41" t="s">
        <v>149</v>
      </c>
      <c r="D266" s="251" t="s">
        <v>150</v>
      </c>
      <c r="E266" s="252"/>
      <c r="F266" s="253"/>
      <c r="G266" s="24" t="s">
        <v>151</v>
      </c>
      <c r="H266" s="264" t="s">
        <v>152</v>
      </c>
      <c r="I266" s="261" t="s">
        <v>153</v>
      </c>
      <c r="J266" s="267" t="s">
        <v>154</v>
      </c>
      <c r="K266" s="261" t="s">
        <v>155</v>
      </c>
      <c r="L266" s="267" t="s">
        <v>156</v>
      </c>
      <c r="M266" s="261" t="s">
        <v>157</v>
      </c>
      <c r="N266" s="261" t="s">
        <v>158</v>
      </c>
      <c r="O266" s="258" t="s">
        <v>159</v>
      </c>
      <c r="P266" s="194" t="s">
        <v>170</v>
      </c>
    </row>
    <row r="267" spans="1:19" ht="16.5" thickBot="1" x14ac:dyDescent="0.3">
      <c r="A267" s="18" t="s">
        <v>160</v>
      </c>
      <c r="B267" s="9"/>
      <c r="C267" s="42" t="s">
        <v>161</v>
      </c>
      <c r="D267" s="254"/>
      <c r="E267" s="255"/>
      <c r="F267" s="256"/>
      <c r="G267" s="20" t="s">
        <v>173</v>
      </c>
      <c r="H267" s="265"/>
      <c r="I267" s="262"/>
      <c r="J267" s="268"/>
      <c r="K267" s="262"/>
      <c r="L267" s="268"/>
      <c r="M267" s="262"/>
      <c r="N267" s="262"/>
      <c r="O267" s="259"/>
      <c r="P267" s="176" t="s">
        <v>171</v>
      </c>
    </row>
    <row r="268" spans="1:19" ht="16.5" thickBot="1" x14ac:dyDescent="0.3">
      <c r="A268" s="13"/>
      <c r="B268" s="93"/>
      <c r="C268" s="57"/>
      <c r="D268" s="64" t="s">
        <v>162</v>
      </c>
      <c r="E268" s="14" t="s">
        <v>163</v>
      </c>
      <c r="F268" s="52" t="s">
        <v>164</v>
      </c>
      <c r="G268" s="14" t="s">
        <v>165</v>
      </c>
      <c r="H268" s="266"/>
      <c r="I268" s="263"/>
      <c r="J268" s="269"/>
      <c r="K268" s="263"/>
      <c r="L268" s="269"/>
      <c r="M268" s="263"/>
      <c r="N268" s="263"/>
      <c r="O268" s="260"/>
      <c r="P268" s="187"/>
    </row>
    <row r="269" spans="1:19" x14ac:dyDescent="0.25">
      <c r="A269" s="7"/>
      <c r="B269" s="16" t="s">
        <v>5</v>
      </c>
      <c r="C269" s="42"/>
      <c r="D269" s="11"/>
      <c r="E269" s="24"/>
      <c r="F269" s="11"/>
      <c r="G269" s="24"/>
      <c r="H269" s="117"/>
      <c r="I269" s="24"/>
      <c r="J269" s="117"/>
      <c r="K269" s="24"/>
      <c r="L269" s="117"/>
      <c r="M269" s="24"/>
      <c r="N269" s="24"/>
      <c r="O269" s="117"/>
      <c r="P269" s="194"/>
    </row>
    <row r="270" spans="1:19" x14ac:dyDescent="0.25">
      <c r="A270" s="18" t="s">
        <v>90</v>
      </c>
      <c r="B270" s="49"/>
      <c r="C270" s="42" t="s">
        <v>89</v>
      </c>
      <c r="D270" s="11">
        <v>6.2750000000000004</v>
      </c>
      <c r="E270" s="20">
        <v>12.11</v>
      </c>
      <c r="F270" s="11">
        <v>15.549999999999997</v>
      </c>
      <c r="G270" s="20">
        <v>196.09999999999997</v>
      </c>
      <c r="H270" s="11">
        <v>3.7999999999999985E-2</v>
      </c>
      <c r="I270" s="20">
        <v>0.105</v>
      </c>
      <c r="J270" s="11">
        <v>71.5</v>
      </c>
      <c r="K270" s="20">
        <v>0.67999999999999994</v>
      </c>
      <c r="L270" s="11">
        <v>158.09999999999997</v>
      </c>
      <c r="M270" s="20">
        <v>112.49999999999999</v>
      </c>
      <c r="N270" s="20">
        <v>12.149999999999999</v>
      </c>
      <c r="O270" s="11">
        <v>0.48499999999999999</v>
      </c>
      <c r="P270" s="176" t="s">
        <v>201</v>
      </c>
    </row>
    <row r="271" spans="1:19" x14ac:dyDescent="0.25">
      <c r="A271" s="18" t="s">
        <v>109</v>
      </c>
      <c r="B271" s="49"/>
      <c r="C271" s="42">
        <v>200</v>
      </c>
      <c r="D271" s="11">
        <v>16.13</v>
      </c>
      <c r="E271" s="20">
        <v>17.399999999999999</v>
      </c>
      <c r="F271" s="11">
        <v>10.9</v>
      </c>
      <c r="G271" s="20">
        <v>250.13</v>
      </c>
      <c r="H271" s="11">
        <v>0.13793103448275865</v>
      </c>
      <c r="I271" s="20">
        <v>0.34482758620689663</v>
      </c>
      <c r="J271" s="11">
        <v>432.75862068965529</v>
      </c>
      <c r="K271" s="20">
        <v>1.0000000000000002</v>
      </c>
      <c r="L271" s="11">
        <v>137.44827586206901</v>
      </c>
      <c r="M271" s="20">
        <v>301.03448275862075</v>
      </c>
      <c r="N271" s="20">
        <v>21.517241379310352</v>
      </c>
      <c r="O271" s="11">
        <v>3.5172413793103461</v>
      </c>
      <c r="P271" s="176" t="s">
        <v>280</v>
      </c>
    </row>
    <row r="272" spans="1:19" x14ac:dyDescent="0.25">
      <c r="A272" s="18" t="s">
        <v>19</v>
      </c>
      <c r="B272" s="49"/>
      <c r="C272" s="42" t="s">
        <v>218</v>
      </c>
      <c r="D272" s="11">
        <v>0.38</v>
      </c>
      <c r="E272" s="20">
        <v>9.69E-2</v>
      </c>
      <c r="F272" s="11">
        <v>10.056000000000001</v>
      </c>
      <c r="G272" s="20">
        <v>42.66</v>
      </c>
      <c r="H272" s="11">
        <v>1.9000000000000002E-3</v>
      </c>
      <c r="I272" s="20">
        <v>0.19000000000000003</v>
      </c>
      <c r="J272" s="11">
        <v>0</v>
      </c>
      <c r="K272" s="20">
        <v>0</v>
      </c>
      <c r="L272" s="11">
        <v>18.939</v>
      </c>
      <c r="M272" s="20">
        <v>15.656000000000002</v>
      </c>
      <c r="N272" s="20">
        <v>8.3600000000000012</v>
      </c>
      <c r="O272" s="11">
        <v>1.5880000000000001</v>
      </c>
      <c r="P272" s="176" t="s">
        <v>281</v>
      </c>
    </row>
    <row r="273" spans="1:18" x14ac:dyDescent="0.25">
      <c r="A273" s="18" t="s">
        <v>70</v>
      </c>
      <c r="B273" s="9"/>
      <c r="C273" s="42">
        <v>120</v>
      </c>
      <c r="D273" s="12">
        <v>0.48</v>
      </c>
      <c r="E273" s="20">
        <v>0.48</v>
      </c>
      <c r="F273" s="20">
        <v>11.759999999999998</v>
      </c>
      <c r="G273" s="20">
        <v>56.399999999999984</v>
      </c>
      <c r="H273" s="10">
        <v>3.599999999999999E-2</v>
      </c>
      <c r="I273" s="19">
        <v>11.999999999999996</v>
      </c>
      <c r="J273" s="47">
        <v>0</v>
      </c>
      <c r="K273" s="19">
        <v>0.24</v>
      </c>
      <c r="L273" s="47">
        <v>19.2</v>
      </c>
      <c r="M273" s="19">
        <v>13.2</v>
      </c>
      <c r="N273" s="19">
        <v>10.799999999999999</v>
      </c>
      <c r="O273" s="47">
        <v>2.6399999999999997</v>
      </c>
      <c r="P273" s="176" t="s">
        <v>189</v>
      </c>
    </row>
    <row r="274" spans="1:18" ht="24.75" thickBot="1" x14ac:dyDescent="0.3">
      <c r="A274" s="18" t="s">
        <v>37</v>
      </c>
      <c r="B274" s="49"/>
      <c r="C274" s="42">
        <v>50</v>
      </c>
      <c r="D274" s="12">
        <v>3.75</v>
      </c>
      <c r="E274" s="20">
        <v>1.45</v>
      </c>
      <c r="F274" s="33">
        <v>25.7</v>
      </c>
      <c r="G274" s="12">
        <v>131</v>
      </c>
      <c r="H274" s="12">
        <v>5.5000000000000007E-2</v>
      </c>
      <c r="I274" s="20">
        <v>0</v>
      </c>
      <c r="J274" s="11">
        <v>0</v>
      </c>
      <c r="K274" s="20">
        <v>0.85000000000000009</v>
      </c>
      <c r="L274" s="11">
        <v>9.5</v>
      </c>
      <c r="M274" s="20">
        <v>32.5</v>
      </c>
      <c r="N274" s="20">
        <v>6.5</v>
      </c>
      <c r="O274" s="11">
        <v>0.6</v>
      </c>
      <c r="P274" s="176" t="s">
        <v>188</v>
      </c>
    </row>
    <row r="275" spans="1:18" ht="16.5" thickBot="1" x14ac:dyDescent="0.3">
      <c r="A275" s="119" t="s">
        <v>167</v>
      </c>
      <c r="B275" s="98"/>
      <c r="C275" s="83">
        <v>625</v>
      </c>
      <c r="D275" s="22">
        <f>SUM(D270:D274)</f>
        <v>27.015000000000001</v>
      </c>
      <c r="E275" s="22">
        <f t="shared" ref="E275:O275" si="53">SUM(E270:E274)</f>
        <v>31.536899999999999</v>
      </c>
      <c r="F275" s="22">
        <f t="shared" si="53"/>
        <v>73.965999999999994</v>
      </c>
      <c r="G275" s="22">
        <f t="shared" si="53"/>
        <v>676.29</v>
      </c>
      <c r="H275" s="22">
        <f t="shared" si="53"/>
        <v>0.26883103448275864</v>
      </c>
      <c r="I275" s="22">
        <f t="shared" si="53"/>
        <v>12.639827586206893</v>
      </c>
      <c r="J275" s="22">
        <f t="shared" si="53"/>
        <v>504.25862068965529</v>
      </c>
      <c r="K275" s="22">
        <f t="shared" si="53"/>
        <v>2.7700000000000005</v>
      </c>
      <c r="L275" s="22">
        <f t="shared" si="53"/>
        <v>343.18727586206899</v>
      </c>
      <c r="M275" s="22">
        <f t="shared" si="53"/>
        <v>474.89048275862075</v>
      </c>
      <c r="N275" s="22">
        <f t="shared" si="53"/>
        <v>59.327241379310351</v>
      </c>
      <c r="O275" s="22">
        <f t="shared" si="53"/>
        <v>8.8302413793103458</v>
      </c>
      <c r="P275" s="195"/>
    </row>
    <row r="276" spans="1:18" x14ac:dyDescent="0.25">
      <c r="A276" s="7"/>
      <c r="B276" s="16" t="s">
        <v>168</v>
      </c>
      <c r="C276" s="43"/>
      <c r="D276" s="24"/>
      <c r="E276" s="33"/>
      <c r="F276" s="11"/>
      <c r="G276" s="20"/>
      <c r="H276" s="11"/>
      <c r="I276" s="20"/>
      <c r="J276" s="11"/>
      <c r="K276" s="20"/>
      <c r="L276" s="11"/>
      <c r="M276" s="20"/>
      <c r="N276" s="20"/>
      <c r="O276" s="11"/>
      <c r="P276" s="194"/>
    </row>
    <row r="277" spans="1:18" ht="16.5" thickBot="1" x14ac:dyDescent="0.3">
      <c r="A277" s="76" t="s">
        <v>34</v>
      </c>
      <c r="B277" s="9"/>
      <c r="C277" s="19">
        <v>180</v>
      </c>
      <c r="D277" s="11">
        <v>0.9</v>
      </c>
      <c r="E277" s="20">
        <v>0</v>
      </c>
      <c r="F277" s="11">
        <v>18.18</v>
      </c>
      <c r="G277" s="20">
        <v>76.319999999999993</v>
      </c>
      <c r="H277" s="47">
        <v>1.9799999999999998E-2</v>
      </c>
      <c r="I277" s="19">
        <v>3.5999999999999996</v>
      </c>
      <c r="J277" s="47">
        <v>0</v>
      </c>
      <c r="K277" s="19">
        <v>0.18000000000000002</v>
      </c>
      <c r="L277" s="47">
        <v>12.6</v>
      </c>
      <c r="M277" s="19">
        <v>12.6</v>
      </c>
      <c r="N277" s="19">
        <v>7.2</v>
      </c>
      <c r="O277" s="47">
        <v>2.52</v>
      </c>
      <c r="P277" s="176" t="s">
        <v>197</v>
      </c>
      <c r="Q277" s="124"/>
    </row>
    <row r="278" spans="1:18" ht="16.5" thickBot="1" x14ac:dyDescent="0.3">
      <c r="A278" s="119" t="s">
        <v>167</v>
      </c>
      <c r="B278" s="98"/>
      <c r="C278" s="21">
        <f>C277</f>
        <v>180</v>
      </c>
      <c r="D278" s="21">
        <f t="shared" ref="D278:G278" si="54">D277</f>
        <v>0.9</v>
      </c>
      <c r="E278" s="21">
        <f t="shared" si="54"/>
        <v>0</v>
      </c>
      <c r="F278" s="21">
        <f t="shared" si="54"/>
        <v>18.18</v>
      </c>
      <c r="G278" s="21">
        <f t="shared" si="54"/>
        <v>76.319999999999993</v>
      </c>
      <c r="H278" s="36">
        <f t="shared" ref="H278:O278" si="55">SUM(H277:H277)</f>
        <v>1.9799999999999998E-2</v>
      </c>
      <c r="I278" s="22">
        <f t="shared" si="55"/>
        <v>3.5999999999999996</v>
      </c>
      <c r="J278" s="36">
        <f t="shared" si="55"/>
        <v>0</v>
      </c>
      <c r="K278" s="22">
        <f t="shared" si="55"/>
        <v>0.18000000000000002</v>
      </c>
      <c r="L278" s="36">
        <f t="shared" si="55"/>
        <v>12.6</v>
      </c>
      <c r="M278" s="22">
        <f t="shared" si="55"/>
        <v>12.6</v>
      </c>
      <c r="N278" s="36">
        <f t="shared" si="55"/>
        <v>7.2</v>
      </c>
      <c r="O278" s="22">
        <f t="shared" si="55"/>
        <v>2.52</v>
      </c>
      <c r="P278" s="195"/>
      <c r="Q278" s="124"/>
    </row>
    <row r="279" spans="1:18" ht="24.75" thickBot="1" x14ac:dyDescent="0.3">
      <c r="A279" s="249" t="s">
        <v>367</v>
      </c>
      <c r="B279" s="250"/>
      <c r="C279" s="83">
        <f>C275+C278</f>
        <v>805</v>
      </c>
      <c r="D279" s="22">
        <f>D275+D278</f>
        <v>27.914999999999999</v>
      </c>
      <c r="E279" s="22">
        <f t="shared" ref="E279:O279" si="56">E275+E278</f>
        <v>31.536899999999999</v>
      </c>
      <c r="F279" s="22">
        <f t="shared" si="56"/>
        <v>92.145999999999987</v>
      </c>
      <c r="G279" s="22">
        <f t="shared" si="56"/>
        <v>752.6099999999999</v>
      </c>
      <c r="H279" s="22">
        <f t="shared" si="56"/>
        <v>0.28863103448275862</v>
      </c>
      <c r="I279" s="22">
        <f t="shared" si="56"/>
        <v>16.239827586206893</v>
      </c>
      <c r="J279" s="22">
        <f t="shared" si="56"/>
        <v>504.25862068965529</v>
      </c>
      <c r="K279" s="22">
        <f t="shared" si="56"/>
        <v>2.9500000000000006</v>
      </c>
      <c r="L279" s="22">
        <f t="shared" si="56"/>
        <v>355.78727586206901</v>
      </c>
      <c r="M279" s="22">
        <f t="shared" si="56"/>
        <v>487.49048275862077</v>
      </c>
      <c r="N279" s="22">
        <f t="shared" si="56"/>
        <v>66.527241379310354</v>
      </c>
      <c r="O279" s="22">
        <f t="shared" si="56"/>
        <v>11.350241379310345</v>
      </c>
      <c r="P279" s="195"/>
      <c r="Q279" s="124">
        <f>G279/2720</f>
        <v>0.27669485294117646</v>
      </c>
      <c r="R279" s="131" t="s">
        <v>323</v>
      </c>
    </row>
    <row r="280" spans="1:18" x14ac:dyDescent="0.25">
      <c r="A280" s="18"/>
      <c r="B280" s="49" t="s">
        <v>12</v>
      </c>
      <c r="C280" s="43"/>
      <c r="D280" s="117"/>
      <c r="E280" s="24"/>
      <c r="F280" s="117"/>
      <c r="G280" s="24"/>
      <c r="H280" s="11"/>
      <c r="I280" s="20"/>
      <c r="J280" s="11"/>
      <c r="K280" s="20"/>
      <c r="L280" s="11"/>
      <c r="M280" s="20"/>
      <c r="N280" s="11"/>
      <c r="O280" s="20"/>
      <c r="P280" s="176"/>
    </row>
    <row r="281" spans="1:18" x14ac:dyDescent="0.25">
      <c r="A281" s="18" t="s">
        <v>128</v>
      </c>
      <c r="B281" s="49"/>
      <c r="C281" s="43" t="s">
        <v>262</v>
      </c>
      <c r="D281" s="11">
        <v>2.0550000000000002</v>
      </c>
      <c r="E281" s="20">
        <v>2.91</v>
      </c>
      <c r="F281" s="11">
        <v>9.7890000000000015</v>
      </c>
      <c r="G281" s="20">
        <v>73.600000000000009</v>
      </c>
      <c r="H281" s="11">
        <v>1.0000000000000002E-2</v>
      </c>
      <c r="I281" s="20">
        <v>4.6560000000000006</v>
      </c>
      <c r="J281" s="11">
        <v>14</v>
      </c>
      <c r="K281" s="20">
        <v>3.4999999999999996E-2</v>
      </c>
      <c r="L281" s="11">
        <v>9.3699999999999992</v>
      </c>
      <c r="M281" s="20">
        <v>49.81</v>
      </c>
      <c r="N281" s="11">
        <v>0.21600000000000003</v>
      </c>
      <c r="O281" s="20">
        <v>0.41600000000000004</v>
      </c>
      <c r="P281" s="176" t="s">
        <v>282</v>
      </c>
    </row>
    <row r="282" spans="1:18" ht="47.25" x14ac:dyDescent="0.25">
      <c r="A282" s="18" t="s">
        <v>332</v>
      </c>
      <c r="B282" s="49"/>
      <c r="C282" s="43" t="s">
        <v>255</v>
      </c>
      <c r="D282" s="11">
        <v>3.5254000000000003</v>
      </c>
      <c r="E282" s="20">
        <v>7.9042000000000003</v>
      </c>
      <c r="F282" s="11">
        <v>9.1380999999999997</v>
      </c>
      <c r="G282" s="20">
        <v>128.61000000000001</v>
      </c>
      <c r="H282" s="11">
        <v>6.4899999999999999E-2</v>
      </c>
      <c r="I282" s="20">
        <v>15.927199999999999</v>
      </c>
      <c r="J282" s="11">
        <v>14.378</v>
      </c>
      <c r="K282" s="20">
        <v>2.4041999999999999</v>
      </c>
      <c r="L282" s="11">
        <v>63.112200000000001</v>
      </c>
      <c r="M282" s="20">
        <v>66.551000000000002</v>
      </c>
      <c r="N282" s="11">
        <v>24.6112</v>
      </c>
      <c r="O282" s="20">
        <v>0.96819999999999995</v>
      </c>
      <c r="P282" s="176" t="s">
        <v>283</v>
      </c>
    </row>
    <row r="283" spans="1:18" x14ac:dyDescent="0.25">
      <c r="A283" s="18" t="s">
        <v>126</v>
      </c>
      <c r="B283" s="49"/>
      <c r="C283" s="43" t="s">
        <v>262</v>
      </c>
      <c r="D283" s="11">
        <v>14.54</v>
      </c>
      <c r="E283" s="20">
        <v>13.6</v>
      </c>
      <c r="F283" s="11">
        <v>9.0399999999999991</v>
      </c>
      <c r="G283" s="20">
        <v>216.25</v>
      </c>
      <c r="H283" s="11">
        <v>0.04</v>
      </c>
      <c r="I283" s="20">
        <v>1.02</v>
      </c>
      <c r="J283" s="11">
        <v>39.799999999999997</v>
      </c>
      <c r="K283" s="20">
        <v>0.22</v>
      </c>
      <c r="L283" s="11">
        <v>46.02</v>
      </c>
      <c r="M283" s="20">
        <v>104.1</v>
      </c>
      <c r="N283" s="11">
        <v>14.42</v>
      </c>
      <c r="O283" s="20">
        <v>1.1199999999999999</v>
      </c>
      <c r="P283" s="176" t="s">
        <v>284</v>
      </c>
    </row>
    <row r="284" spans="1:18" x14ac:dyDescent="0.25">
      <c r="A284" s="18" t="s">
        <v>127</v>
      </c>
      <c r="B284" s="49"/>
      <c r="C284" s="43" t="s">
        <v>166</v>
      </c>
      <c r="D284" s="11">
        <v>4.4211999999999998</v>
      </c>
      <c r="E284" s="20">
        <v>10.0794</v>
      </c>
      <c r="F284" s="11">
        <v>44.090799999999994</v>
      </c>
      <c r="G284" s="20">
        <v>284.64</v>
      </c>
      <c r="H284" s="11">
        <v>3.0599999999999999E-2</v>
      </c>
      <c r="I284" s="20">
        <v>0</v>
      </c>
      <c r="J284" s="11">
        <v>20</v>
      </c>
      <c r="K284" s="20">
        <v>0.38839999999999997</v>
      </c>
      <c r="L284" s="11">
        <v>2.8380000000000001</v>
      </c>
      <c r="M284" s="20">
        <v>74.634</v>
      </c>
      <c r="N284" s="11">
        <v>19.602</v>
      </c>
      <c r="O284" s="20">
        <v>0.64180000000000004</v>
      </c>
      <c r="P284" s="176" t="s">
        <v>285</v>
      </c>
    </row>
    <row r="285" spans="1:18" ht="21.75" customHeight="1" x14ac:dyDescent="0.25">
      <c r="A285" s="18" t="s">
        <v>14</v>
      </c>
      <c r="B285" s="9"/>
      <c r="C285" s="19">
        <v>200</v>
      </c>
      <c r="D285" s="54">
        <v>0.67800000000000005</v>
      </c>
      <c r="E285" s="28">
        <v>0.27800000000000002</v>
      </c>
      <c r="F285" s="70">
        <v>20.76</v>
      </c>
      <c r="G285" s="71">
        <v>88.2</v>
      </c>
      <c r="H285" s="11">
        <v>1.2E-2</v>
      </c>
      <c r="I285" s="20">
        <v>100</v>
      </c>
      <c r="J285" s="11">
        <v>0</v>
      </c>
      <c r="K285" s="20">
        <v>0.76</v>
      </c>
      <c r="L285" s="11">
        <v>21.34</v>
      </c>
      <c r="M285" s="20">
        <v>3.44</v>
      </c>
      <c r="N285" s="11">
        <v>3.44</v>
      </c>
      <c r="O285" s="20">
        <v>0.63400000000000001</v>
      </c>
      <c r="P285" s="188" t="s">
        <v>226</v>
      </c>
    </row>
    <row r="286" spans="1:18" ht="12.75" customHeight="1" x14ac:dyDescent="0.25">
      <c r="A286" s="18" t="s">
        <v>13</v>
      </c>
      <c r="B286" s="9"/>
      <c r="C286" s="43">
        <v>60</v>
      </c>
      <c r="D286" s="11">
        <v>3.96</v>
      </c>
      <c r="E286" s="20">
        <v>0.72</v>
      </c>
      <c r="F286" s="11">
        <v>23.76</v>
      </c>
      <c r="G286" s="20">
        <v>118.80000000000001</v>
      </c>
      <c r="H286" s="11">
        <v>0.10200000000000002</v>
      </c>
      <c r="I286" s="20"/>
      <c r="J286" s="11"/>
      <c r="K286" s="20">
        <v>0.84</v>
      </c>
      <c r="L286" s="11">
        <v>17.400000000000002</v>
      </c>
      <c r="M286" s="20">
        <v>90.000000000000014</v>
      </c>
      <c r="N286" s="11">
        <v>28.200000000000006</v>
      </c>
      <c r="O286" s="20">
        <v>2.3400000000000003</v>
      </c>
      <c r="P286" s="176" t="s">
        <v>198</v>
      </c>
    </row>
    <row r="287" spans="1:18" ht="18" customHeight="1" thickBot="1" x14ac:dyDescent="0.3">
      <c r="A287" s="18" t="s">
        <v>35</v>
      </c>
      <c r="B287" s="9"/>
      <c r="C287" s="19">
        <v>50</v>
      </c>
      <c r="D287" s="11">
        <v>3.8</v>
      </c>
      <c r="E287" s="20">
        <v>0.4</v>
      </c>
      <c r="F287" s="11">
        <v>24.6</v>
      </c>
      <c r="G287" s="20">
        <v>117.5</v>
      </c>
      <c r="H287" s="11">
        <v>5.5000000000000007E-2</v>
      </c>
      <c r="I287" s="20">
        <v>0</v>
      </c>
      <c r="J287" s="11">
        <v>0</v>
      </c>
      <c r="K287" s="20">
        <v>0.55000000000000004</v>
      </c>
      <c r="L287" s="11">
        <v>10</v>
      </c>
      <c r="M287" s="20">
        <v>32.5</v>
      </c>
      <c r="N287" s="11">
        <v>7.0000000000000009</v>
      </c>
      <c r="O287" s="20">
        <v>0.55000000000000016</v>
      </c>
      <c r="P287" s="188" t="s">
        <v>188</v>
      </c>
    </row>
    <row r="288" spans="1:18" ht="16.5" customHeight="1" thickBot="1" x14ac:dyDescent="0.3">
      <c r="A288" s="119" t="s">
        <v>169</v>
      </c>
      <c r="B288" s="100"/>
      <c r="C288" s="83">
        <v>966</v>
      </c>
      <c r="D288" s="22">
        <f>SUM(D281:D287)</f>
        <v>32.979599999999998</v>
      </c>
      <c r="E288" s="22">
        <f t="shared" ref="E288:O288" si="57">SUM(E281:E287)</f>
        <v>35.891599999999997</v>
      </c>
      <c r="F288" s="22">
        <f t="shared" si="57"/>
        <v>141.17789999999999</v>
      </c>
      <c r="G288" s="22">
        <f t="shared" si="57"/>
        <v>1027.6000000000001</v>
      </c>
      <c r="H288" s="22">
        <f t="shared" si="57"/>
        <v>0.3145</v>
      </c>
      <c r="I288" s="22">
        <f t="shared" si="57"/>
        <v>121.6032</v>
      </c>
      <c r="J288" s="22">
        <f t="shared" si="57"/>
        <v>88.177999999999997</v>
      </c>
      <c r="K288" s="22">
        <f t="shared" si="57"/>
        <v>5.1975999999999996</v>
      </c>
      <c r="L288" s="22">
        <f t="shared" si="57"/>
        <v>170.08020000000002</v>
      </c>
      <c r="M288" s="22">
        <f t="shared" si="57"/>
        <v>421.03500000000003</v>
      </c>
      <c r="N288" s="22">
        <f t="shared" si="57"/>
        <v>97.489199999999997</v>
      </c>
      <c r="O288" s="22">
        <f t="shared" si="57"/>
        <v>6.67</v>
      </c>
      <c r="P288" s="195"/>
      <c r="Q288" s="123">
        <f>G288/2720</f>
        <v>0.37779411764705889</v>
      </c>
      <c r="R288" s="134" t="s">
        <v>320</v>
      </c>
    </row>
    <row r="289" spans="1:18" ht="20.25" customHeight="1" thickBot="1" x14ac:dyDescent="0.3">
      <c r="A289" s="119" t="s">
        <v>178</v>
      </c>
      <c r="B289" s="100"/>
      <c r="C289" s="83">
        <f>C275+C278+C288</f>
        <v>1771</v>
      </c>
      <c r="D289" s="22">
        <f t="shared" ref="D289:O289" si="58">D275+D278+D288</f>
        <v>60.894599999999997</v>
      </c>
      <c r="E289" s="22">
        <f t="shared" si="58"/>
        <v>67.4285</v>
      </c>
      <c r="F289" s="22">
        <f t="shared" si="58"/>
        <v>233.32389999999998</v>
      </c>
      <c r="G289" s="22">
        <f t="shared" si="58"/>
        <v>1780.21</v>
      </c>
      <c r="H289" s="22">
        <f t="shared" si="58"/>
        <v>0.60313103448275862</v>
      </c>
      <c r="I289" s="22">
        <f t="shared" si="58"/>
        <v>137.84302758620689</v>
      </c>
      <c r="J289" s="22">
        <f t="shared" si="58"/>
        <v>592.43662068965523</v>
      </c>
      <c r="K289" s="22">
        <f t="shared" si="58"/>
        <v>8.1476000000000006</v>
      </c>
      <c r="L289" s="22">
        <f t="shared" si="58"/>
        <v>525.867475862069</v>
      </c>
      <c r="M289" s="22">
        <f t="shared" si="58"/>
        <v>908.5254827586208</v>
      </c>
      <c r="N289" s="22">
        <f t="shared" si="58"/>
        <v>164.01644137931035</v>
      </c>
      <c r="O289" s="22">
        <f t="shared" si="58"/>
        <v>18.020241379310345</v>
      </c>
      <c r="P289" s="195"/>
      <c r="Q289" s="123">
        <f>G289/2720</f>
        <v>0.6544889705882353</v>
      </c>
      <c r="R289" s="131" t="s">
        <v>321</v>
      </c>
    </row>
    <row r="290" spans="1:18" x14ac:dyDescent="0.25">
      <c r="A290" s="38"/>
      <c r="B290" s="49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217"/>
    </row>
    <row r="291" spans="1:18" ht="16.5" thickBot="1" x14ac:dyDescent="0.3">
      <c r="A291" s="75" t="s">
        <v>10</v>
      </c>
      <c r="B291" s="49"/>
      <c r="C291" s="80"/>
      <c r="P291" s="193"/>
    </row>
    <row r="292" spans="1:18" ht="15.75" customHeight="1" x14ac:dyDescent="0.25">
      <c r="A292" s="7" t="s">
        <v>148</v>
      </c>
      <c r="B292" s="82"/>
      <c r="C292" s="41" t="s">
        <v>149</v>
      </c>
      <c r="D292" s="251" t="s">
        <v>150</v>
      </c>
      <c r="E292" s="252"/>
      <c r="F292" s="253"/>
      <c r="G292" s="24" t="s">
        <v>151</v>
      </c>
      <c r="H292" s="264" t="s">
        <v>152</v>
      </c>
      <c r="I292" s="261" t="s">
        <v>153</v>
      </c>
      <c r="J292" s="267" t="s">
        <v>154</v>
      </c>
      <c r="K292" s="261" t="s">
        <v>155</v>
      </c>
      <c r="L292" s="267" t="s">
        <v>156</v>
      </c>
      <c r="M292" s="261" t="s">
        <v>157</v>
      </c>
      <c r="N292" s="261" t="s">
        <v>158</v>
      </c>
      <c r="O292" s="258" t="s">
        <v>159</v>
      </c>
      <c r="P292" s="194" t="s">
        <v>170</v>
      </c>
    </row>
    <row r="293" spans="1:18" ht="16.5" thickBot="1" x14ac:dyDescent="0.3">
      <c r="A293" s="18" t="s">
        <v>160</v>
      </c>
      <c r="B293" s="9"/>
      <c r="C293" s="42" t="s">
        <v>161</v>
      </c>
      <c r="D293" s="254"/>
      <c r="E293" s="255"/>
      <c r="F293" s="256"/>
      <c r="G293" s="20" t="s">
        <v>173</v>
      </c>
      <c r="H293" s="265"/>
      <c r="I293" s="262"/>
      <c r="J293" s="268"/>
      <c r="K293" s="262"/>
      <c r="L293" s="268"/>
      <c r="M293" s="262"/>
      <c r="N293" s="262"/>
      <c r="O293" s="259"/>
      <c r="P293" s="176" t="s">
        <v>171</v>
      </c>
    </row>
    <row r="294" spans="1:18" ht="16.5" thickBot="1" x14ac:dyDescent="0.3">
      <c r="A294" s="13"/>
      <c r="B294" s="93"/>
      <c r="C294" s="57"/>
      <c r="D294" s="14" t="s">
        <v>162</v>
      </c>
      <c r="E294" s="14" t="s">
        <v>163</v>
      </c>
      <c r="F294" s="52" t="s">
        <v>164</v>
      </c>
      <c r="G294" s="14" t="s">
        <v>165</v>
      </c>
      <c r="H294" s="266"/>
      <c r="I294" s="263"/>
      <c r="J294" s="269"/>
      <c r="K294" s="263"/>
      <c r="L294" s="269"/>
      <c r="M294" s="263"/>
      <c r="N294" s="263"/>
      <c r="O294" s="260"/>
      <c r="P294" s="187"/>
    </row>
    <row r="295" spans="1:18" ht="17.25" customHeight="1" x14ac:dyDescent="0.25">
      <c r="A295" s="7"/>
      <c r="B295" s="16" t="s">
        <v>5</v>
      </c>
      <c r="C295" s="41"/>
      <c r="D295" s="12"/>
      <c r="E295" s="24"/>
      <c r="F295" s="33"/>
      <c r="G295" s="20"/>
      <c r="H295" s="116"/>
      <c r="I295" s="24"/>
      <c r="J295" s="117"/>
      <c r="K295" s="24"/>
      <c r="L295" s="117"/>
      <c r="M295" s="24"/>
      <c r="N295" s="24"/>
      <c r="O295" s="117"/>
      <c r="P295" s="194"/>
    </row>
    <row r="296" spans="1:18" ht="17.25" customHeight="1" x14ac:dyDescent="0.25">
      <c r="A296" s="18" t="s">
        <v>91</v>
      </c>
      <c r="B296" s="49"/>
      <c r="C296" s="42" t="s">
        <v>92</v>
      </c>
      <c r="D296" s="12">
        <v>2.33</v>
      </c>
      <c r="E296" s="20">
        <v>8.1199999999999992</v>
      </c>
      <c r="F296" s="33">
        <v>15.549999999999997</v>
      </c>
      <c r="G296" s="12">
        <v>144.59999999999997</v>
      </c>
      <c r="H296" s="12">
        <v>3.2999999999999988E-2</v>
      </c>
      <c r="I296" s="20">
        <v>0</v>
      </c>
      <c r="J296" s="11">
        <v>40</v>
      </c>
      <c r="K296" s="20">
        <v>0.62</v>
      </c>
      <c r="L296" s="11">
        <v>8.1</v>
      </c>
      <c r="M296" s="20">
        <v>22.5</v>
      </c>
      <c r="N296" s="20">
        <v>3.9</v>
      </c>
      <c r="O296" s="11">
        <v>0.38</v>
      </c>
      <c r="P296" s="176" t="s">
        <v>186</v>
      </c>
      <c r="Q296" s="124"/>
    </row>
    <row r="297" spans="1:18" ht="17.25" customHeight="1" x14ac:dyDescent="0.25">
      <c r="A297" s="18" t="s">
        <v>36</v>
      </c>
      <c r="B297" s="49"/>
      <c r="C297" s="42">
        <v>180</v>
      </c>
      <c r="D297" s="12">
        <v>7.8</v>
      </c>
      <c r="E297" s="20">
        <v>4.6900000000000004</v>
      </c>
      <c r="F297" s="33">
        <v>30.16</v>
      </c>
      <c r="G297" s="12">
        <v>168.84</v>
      </c>
      <c r="H297" s="12">
        <v>0.16200000000000003</v>
      </c>
      <c r="I297" s="20">
        <v>0.8640000000000001</v>
      </c>
      <c r="J297" s="11">
        <v>13.320000000000004</v>
      </c>
      <c r="K297" s="20">
        <v>0.46200000000000008</v>
      </c>
      <c r="L297" s="11">
        <v>132.49800000000002</v>
      </c>
      <c r="M297" s="20">
        <v>208.78200000000007</v>
      </c>
      <c r="N297" s="20">
        <v>63.738000000000014</v>
      </c>
      <c r="O297" s="11">
        <v>1.5420000000000003</v>
      </c>
      <c r="P297" s="176" t="s">
        <v>277</v>
      </c>
      <c r="Q297" s="124"/>
    </row>
    <row r="298" spans="1:18" ht="17.25" customHeight="1" x14ac:dyDescent="0.25">
      <c r="A298" s="18" t="s">
        <v>80</v>
      </c>
      <c r="B298" s="49"/>
      <c r="C298" s="42" t="s">
        <v>216</v>
      </c>
      <c r="D298" s="12">
        <v>2.4249999999999998</v>
      </c>
      <c r="E298" s="20">
        <v>4.9525499999999996</v>
      </c>
      <c r="F298" s="33">
        <v>13.747749999999998</v>
      </c>
      <c r="G298" s="12">
        <v>99.14</v>
      </c>
      <c r="H298" s="12">
        <v>4.859999999999999E-2</v>
      </c>
      <c r="I298" s="20">
        <v>0</v>
      </c>
      <c r="J298" s="11">
        <v>29.134999999999998</v>
      </c>
      <c r="K298" s="20">
        <v>0.72500000000000009</v>
      </c>
      <c r="L298" s="11">
        <v>11.01135</v>
      </c>
      <c r="M298" s="20">
        <v>29.904000000000003</v>
      </c>
      <c r="N298" s="20">
        <v>8.5887000000000011</v>
      </c>
      <c r="O298" s="11">
        <v>0.50050000000000006</v>
      </c>
      <c r="P298" s="176" t="s">
        <v>217</v>
      </c>
      <c r="Q298" s="124"/>
    </row>
    <row r="299" spans="1:18" ht="17.25" customHeight="1" x14ac:dyDescent="0.25">
      <c r="A299" s="18" t="s">
        <v>45</v>
      </c>
      <c r="B299" s="49"/>
      <c r="C299" s="42" t="s">
        <v>230</v>
      </c>
      <c r="D299" s="12">
        <v>3.1659999999999999</v>
      </c>
      <c r="E299" s="20">
        <v>2.6780000000000004</v>
      </c>
      <c r="F299" s="33">
        <v>5.9660000000000011</v>
      </c>
      <c r="G299" s="12">
        <v>60.600000000000009</v>
      </c>
      <c r="H299" s="12">
        <v>4.4000000000000004E-2</v>
      </c>
      <c r="I299" s="20">
        <v>1.3</v>
      </c>
      <c r="J299" s="11">
        <v>20</v>
      </c>
      <c r="K299" s="20">
        <v>0</v>
      </c>
      <c r="L299" s="11">
        <v>125.48</v>
      </c>
      <c r="M299" s="20">
        <v>90</v>
      </c>
      <c r="N299" s="20">
        <v>14</v>
      </c>
      <c r="O299" s="11">
        <v>0.10400000000000001</v>
      </c>
      <c r="P299" s="176" t="s">
        <v>231</v>
      </c>
      <c r="Q299" s="124"/>
    </row>
    <row r="300" spans="1:18" x14ac:dyDescent="0.25">
      <c r="A300" s="18" t="s">
        <v>70</v>
      </c>
      <c r="B300" s="9"/>
      <c r="C300" s="42">
        <v>120</v>
      </c>
      <c r="D300" s="12">
        <v>0.48</v>
      </c>
      <c r="E300" s="20">
        <v>0.48</v>
      </c>
      <c r="F300" s="20">
        <v>11.759999999999998</v>
      </c>
      <c r="G300" s="20">
        <v>56.399999999999984</v>
      </c>
      <c r="H300" s="10">
        <v>3.599999999999999E-2</v>
      </c>
      <c r="I300" s="19">
        <v>11.999999999999996</v>
      </c>
      <c r="J300" s="47">
        <v>0</v>
      </c>
      <c r="K300" s="19">
        <v>0.24</v>
      </c>
      <c r="L300" s="47">
        <v>19.2</v>
      </c>
      <c r="M300" s="19">
        <v>13.2</v>
      </c>
      <c r="N300" s="19">
        <v>10.799999999999999</v>
      </c>
      <c r="O300" s="47">
        <v>2.6399999999999997</v>
      </c>
      <c r="P300" s="176" t="s">
        <v>189</v>
      </c>
      <c r="Q300" s="124"/>
    </row>
    <row r="301" spans="1:18" ht="24.75" thickBot="1" x14ac:dyDescent="0.3">
      <c r="A301" s="18" t="s">
        <v>37</v>
      </c>
      <c r="B301" s="49"/>
      <c r="C301" s="42">
        <v>30</v>
      </c>
      <c r="D301" s="12">
        <v>2.25</v>
      </c>
      <c r="E301" s="20">
        <v>0.87</v>
      </c>
      <c r="F301" s="33">
        <v>15.419999999999998</v>
      </c>
      <c r="G301" s="12">
        <v>78.599999999999994</v>
      </c>
      <c r="H301" s="12">
        <v>3.3000000000000002E-2</v>
      </c>
      <c r="I301" s="20">
        <v>0</v>
      </c>
      <c r="J301" s="11">
        <v>0</v>
      </c>
      <c r="K301" s="20">
        <v>0.51</v>
      </c>
      <c r="L301" s="11">
        <v>5.7</v>
      </c>
      <c r="M301" s="20">
        <v>19.5</v>
      </c>
      <c r="N301" s="20">
        <v>3.9</v>
      </c>
      <c r="O301" s="11">
        <v>0.36</v>
      </c>
      <c r="P301" s="176" t="s">
        <v>188</v>
      </c>
      <c r="Q301" s="124"/>
    </row>
    <row r="302" spans="1:18" ht="16.5" thickBot="1" x14ac:dyDescent="0.3">
      <c r="A302" s="119" t="s">
        <v>167</v>
      </c>
      <c r="B302" s="98"/>
      <c r="C302" s="58">
        <v>620</v>
      </c>
      <c r="D302" s="22">
        <f>SUM(D296:D301)</f>
        <v>18.451000000000001</v>
      </c>
      <c r="E302" s="22">
        <f t="shared" ref="E302:O302" si="59">SUM(E296:E301)</f>
        <v>21.79055</v>
      </c>
      <c r="F302" s="22">
        <f t="shared" si="59"/>
        <v>92.603749999999977</v>
      </c>
      <c r="G302" s="22">
        <f t="shared" si="59"/>
        <v>608.17999999999995</v>
      </c>
      <c r="H302" s="22">
        <f t="shared" si="59"/>
        <v>0.35659999999999992</v>
      </c>
      <c r="I302" s="22">
        <f t="shared" si="59"/>
        <v>14.163999999999996</v>
      </c>
      <c r="J302" s="22">
        <f t="shared" si="59"/>
        <v>102.45500000000001</v>
      </c>
      <c r="K302" s="22">
        <f t="shared" si="59"/>
        <v>2.5570000000000004</v>
      </c>
      <c r="L302" s="22">
        <f t="shared" si="59"/>
        <v>301.98935</v>
      </c>
      <c r="M302" s="22">
        <f t="shared" si="59"/>
        <v>383.88600000000008</v>
      </c>
      <c r="N302" s="22">
        <f t="shared" si="59"/>
        <v>104.92670000000003</v>
      </c>
      <c r="O302" s="22">
        <f t="shared" si="59"/>
        <v>5.5265000000000004</v>
      </c>
      <c r="P302" s="195"/>
    </row>
    <row r="303" spans="1:18" x14ac:dyDescent="0.25">
      <c r="A303" s="7"/>
      <c r="B303" s="16" t="s">
        <v>168</v>
      </c>
      <c r="C303" s="42"/>
      <c r="D303" s="12"/>
      <c r="E303" s="24"/>
      <c r="F303" s="11"/>
      <c r="G303" s="24"/>
      <c r="H303" s="11"/>
      <c r="I303" s="20"/>
      <c r="J303" s="11"/>
      <c r="K303" s="20"/>
      <c r="L303" s="11"/>
      <c r="M303" s="20"/>
      <c r="N303" s="20"/>
      <c r="O303" s="11"/>
      <c r="P303" s="194"/>
    </row>
    <row r="304" spans="1:18" s="68" customFormat="1" ht="16.5" thickBot="1" x14ac:dyDescent="0.3">
      <c r="A304" s="18" t="s">
        <v>86</v>
      </c>
      <c r="B304" s="49"/>
      <c r="C304" s="42">
        <v>200</v>
      </c>
      <c r="D304" s="11">
        <v>5.8</v>
      </c>
      <c r="E304" s="20">
        <v>5</v>
      </c>
      <c r="F304" s="20">
        <v>9.6</v>
      </c>
      <c r="G304" s="33">
        <v>107</v>
      </c>
      <c r="H304" s="11">
        <v>3.5999999999999997E-2</v>
      </c>
      <c r="I304" s="20">
        <v>6.3E-2</v>
      </c>
      <c r="J304" s="11">
        <v>36</v>
      </c>
      <c r="K304" s="20">
        <v>0</v>
      </c>
      <c r="L304" s="11">
        <v>223.2</v>
      </c>
      <c r="M304" s="20">
        <v>165.6</v>
      </c>
      <c r="N304" s="20">
        <v>25.2</v>
      </c>
      <c r="O304" s="11">
        <v>0.18</v>
      </c>
      <c r="P304" s="176" t="s">
        <v>233</v>
      </c>
      <c r="Q304" s="108"/>
    </row>
    <row r="305" spans="1:18" s="23" customFormat="1" ht="16.5" thickBot="1" x14ac:dyDescent="0.3">
      <c r="A305" s="119" t="s">
        <v>167</v>
      </c>
      <c r="B305" s="99"/>
      <c r="C305" s="21">
        <f>C304</f>
        <v>200</v>
      </c>
      <c r="D305" s="21">
        <f t="shared" ref="D305:G305" si="60">D304</f>
        <v>5.8</v>
      </c>
      <c r="E305" s="21">
        <f t="shared" si="60"/>
        <v>5</v>
      </c>
      <c r="F305" s="21">
        <f t="shared" si="60"/>
        <v>9.6</v>
      </c>
      <c r="G305" s="21">
        <f t="shared" si="60"/>
        <v>107</v>
      </c>
      <c r="H305" s="22">
        <f>H304</f>
        <v>3.5999999999999997E-2</v>
      </c>
      <c r="I305" s="22">
        <f t="shared" ref="I305:O305" si="61">I304</f>
        <v>6.3E-2</v>
      </c>
      <c r="J305" s="22">
        <f t="shared" si="61"/>
        <v>36</v>
      </c>
      <c r="K305" s="22">
        <f t="shared" si="61"/>
        <v>0</v>
      </c>
      <c r="L305" s="22">
        <f t="shared" si="61"/>
        <v>223.2</v>
      </c>
      <c r="M305" s="22">
        <f t="shared" si="61"/>
        <v>165.6</v>
      </c>
      <c r="N305" s="22">
        <f t="shared" si="61"/>
        <v>25.2</v>
      </c>
      <c r="O305" s="22">
        <f t="shared" si="61"/>
        <v>0.18</v>
      </c>
      <c r="P305" s="195"/>
      <c r="Q305" s="123"/>
    </row>
    <row r="306" spans="1:18" s="23" customFormat="1" ht="24.75" thickBot="1" x14ac:dyDescent="0.3">
      <c r="A306" s="249" t="s">
        <v>367</v>
      </c>
      <c r="B306" s="250"/>
      <c r="C306" s="165">
        <f>C302+C305</f>
        <v>820</v>
      </c>
      <c r="D306" s="85">
        <f t="shared" ref="D306:O306" si="62">D302+D305</f>
        <v>24.251000000000001</v>
      </c>
      <c r="E306" s="85">
        <f t="shared" si="62"/>
        <v>26.79055</v>
      </c>
      <c r="F306" s="85">
        <f t="shared" si="62"/>
        <v>102.20374999999997</v>
      </c>
      <c r="G306" s="85">
        <f t="shared" si="62"/>
        <v>715.18</v>
      </c>
      <c r="H306" s="85">
        <f t="shared" si="62"/>
        <v>0.39259999999999989</v>
      </c>
      <c r="I306" s="85">
        <f t="shared" si="62"/>
        <v>14.226999999999997</v>
      </c>
      <c r="J306" s="85">
        <f t="shared" si="62"/>
        <v>138.45500000000001</v>
      </c>
      <c r="K306" s="85">
        <f t="shared" si="62"/>
        <v>2.5570000000000004</v>
      </c>
      <c r="L306" s="85">
        <f t="shared" si="62"/>
        <v>525.18934999999999</v>
      </c>
      <c r="M306" s="85">
        <f t="shared" si="62"/>
        <v>549.4860000000001</v>
      </c>
      <c r="N306" s="85">
        <f t="shared" si="62"/>
        <v>130.12670000000003</v>
      </c>
      <c r="O306" s="85">
        <f t="shared" si="62"/>
        <v>5.7065000000000001</v>
      </c>
      <c r="P306" s="194"/>
      <c r="Q306" s="123">
        <f>G306/2720</f>
        <v>0.26293382352941175</v>
      </c>
      <c r="R306" s="131" t="s">
        <v>323</v>
      </c>
    </row>
    <row r="307" spans="1:18" x14ac:dyDescent="0.25">
      <c r="A307" s="7"/>
      <c r="B307" s="16" t="s">
        <v>12</v>
      </c>
      <c r="C307" s="17"/>
      <c r="D307" s="117"/>
      <c r="E307" s="24"/>
      <c r="F307" s="24"/>
      <c r="G307" s="118"/>
      <c r="H307" s="117"/>
      <c r="I307" s="24"/>
      <c r="J307" s="117"/>
      <c r="K307" s="24"/>
      <c r="L307" s="117"/>
      <c r="M307" s="24"/>
      <c r="N307" s="24"/>
      <c r="O307" s="117"/>
      <c r="P307" s="198"/>
    </row>
    <row r="308" spans="1:18" x14ac:dyDescent="0.25">
      <c r="A308" s="18" t="s">
        <v>107</v>
      </c>
      <c r="B308" s="49"/>
      <c r="C308" s="19">
        <v>100</v>
      </c>
      <c r="D308" s="11">
        <v>0.8</v>
      </c>
      <c r="E308" s="20">
        <v>0.1</v>
      </c>
      <c r="F308" s="20">
        <v>2.5</v>
      </c>
      <c r="G308" s="33">
        <v>14</v>
      </c>
      <c r="H308" s="11">
        <v>0.03</v>
      </c>
      <c r="I308" s="20">
        <v>10</v>
      </c>
      <c r="J308" s="11">
        <v>0</v>
      </c>
      <c r="K308" s="20">
        <v>0.1</v>
      </c>
      <c r="L308" s="11">
        <v>23</v>
      </c>
      <c r="M308" s="20">
        <v>42</v>
      </c>
      <c r="N308" s="20">
        <v>14</v>
      </c>
      <c r="O308" s="11">
        <v>0.6</v>
      </c>
      <c r="P308" s="205" t="s">
        <v>194</v>
      </c>
    </row>
    <row r="309" spans="1:18" ht="31.5" x14ac:dyDescent="0.25">
      <c r="A309" s="18" t="s">
        <v>339</v>
      </c>
      <c r="B309" s="49"/>
      <c r="C309" s="19" t="s">
        <v>368</v>
      </c>
      <c r="D309" s="11">
        <v>5.7516699999999998</v>
      </c>
      <c r="E309" s="20">
        <v>17.88203</v>
      </c>
      <c r="F309" s="20">
        <v>18.87445</v>
      </c>
      <c r="G309" s="33">
        <v>165.821</v>
      </c>
      <c r="H309" s="11">
        <v>0.11280999999999999</v>
      </c>
      <c r="I309" s="20">
        <v>5.8049999999999997</v>
      </c>
      <c r="J309" s="11">
        <v>23.25</v>
      </c>
      <c r="K309" s="20">
        <v>1.6954</v>
      </c>
      <c r="L309" s="11">
        <v>35.767199999999995</v>
      </c>
      <c r="M309" s="20">
        <v>95.067599999999999</v>
      </c>
      <c r="N309" s="20">
        <v>28.892000000000003</v>
      </c>
      <c r="O309" s="11">
        <v>1.3466</v>
      </c>
      <c r="P309" s="205" t="s">
        <v>286</v>
      </c>
    </row>
    <row r="310" spans="1:18" ht="31.5" x14ac:dyDescent="0.25">
      <c r="A310" s="18" t="s">
        <v>130</v>
      </c>
      <c r="B310" s="49"/>
      <c r="C310" s="19" t="s">
        <v>265</v>
      </c>
      <c r="D310" s="11">
        <v>10.0512</v>
      </c>
      <c r="E310" s="20">
        <v>9.7781333333333347</v>
      </c>
      <c r="F310" s="20">
        <v>10.309600000000003</v>
      </c>
      <c r="G310" s="33">
        <v>169.36000000000004</v>
      </c>
      <c r="H310" s="11">
        <v>5.8933333333333351E-2</v>
      </c>
      <c r="I310" s="20">
        <v>0.32773333333333332</v>
      </c>
      <c r="J310" s="11">
        <v>34.13333333333334</v>
      </c>
      <c r="K310" s="20">
        <v>0.6325333333333335</v>
      </c>
      <c r="L310" s="11">
        <v>30.970666666666666</v>
      </c>
      <c r="M310" s="20">
        <v>108.02933333333335</v>
      </c>
      <c r="N310" s="20">
        <v>19.512</v>
      </c>
      <c r="O310" s="11">
        <v>0.99226666666666674</v>
      </c>
      <c r="P310" s="205" t="s">
        <v>287</v>
      </c>
    </row>
    <row r="311" spans="1:18" x14ac:dyDescent="0.25">
      <c r="A311" s="18" t="s">
        <v>15</v>
      </c>
      <c r="B311" s="73"/>
      <c r="C311" s="19">
        <v>180</v>
      </c>
      <c r="D311" s="11">
        <v>10.523999999999999</v>
      </c>
      <c r="E311" s="20">
        <v>2.7600000000000007</v>
      </c>
      <c r="F311" s="20">
        <v>47.675999999999995</v>
      </c>
      <c r="G311" s="33">
        <v>256.8</v>
      </c>
      <c r="H311" s="11">
        <v>0.252</v>
      </c>
      <c r="I311" s="20"/>
      <c r="J311" s="11"/>
      <c r="K311" s="20">
        <v>0.46800000000000003</v>
      </c>
      <c r="L311" s="11">
        <v>28.788000000000004</v>
      </c>
      <c r="M311" s="20">
        <v>248.82</v>
      </c>
      <c r="N311" s="20">
        <v>168.624</v>
      </c>
      <c r="O311" s="11">
        <v>5.652000000000001</v>
      </c>
      <c r="P311" s="205" t="s">
        <v>288</v>
      </c>
    </row>
    <row r="312" spans="1:18" x14ac:dyDescent="0.25">
      <c r="A312" s="76" t="s">
        <v>34</v>
      </c>
      <c r="B312" s="9"/>
      <c r="C312" s="19">
        <v>180</v>
      </c>
      <c r="D312" s="11">
        <v>0.9</v>
      </c>
      <c r="E312" s="20">
        <v>0</v>
      </c>
      <c r="F312" s="11">
        <v>18.18</v>
      </c>
      <c r="G312" s="46">
        <v>76.319999999999993</v>
      </c>
      <c r="H312" s="47">
        <v>1.9799999999999998E-2</v>
      </c>
      <c r="I312" s="19">
        <v>3.5999999999999996</v>
      </c>
      <c r="J312" s="47">
        <v>0</v>
      </c>
      <c r="K312" s="19">
        <v>0.18000000000000002</v>
      </c>
      <c r="L312" s="47">
        <v>12.6</v>
      </c>
      <c r="M312" s="19">
        <v>12.6</v>
      </c>
      <c r="N312" s="19">
        <v>7.2</v>
      </c>
      <c r="O312" s="47">
        <v>2.52</v>
      </c>
      <c r="P312" s="176" t="s">
        <v>197</v>
      </c>
    </row>
    <row r="313" spans="1:18" ht="19.5" customHeight="1" x14ac:dyDescent="0.25">
      <c r="A313" s="18" t="s">
        <v>13</v>
      </c>
      <c r="B313" s="9"/>
      <c r="C313" s="19">
        <v>60</v>
      </c>
      <c r="D313" s="11">
        <v>3.96</v>
      </c>
      <c r="E313" s="20">
        <v>0.72</v>
      </c>
      <c r="F313" s="11">
        <v>23.76</v>
      </c>
      <c r="G313" s="20">
        <v>118.80000000000001</v>
      </c>
      <c r="H313" s="11">
        <v>0.10200000000000002</v>
      </c>
      <c r="I313" s="20"/>
      <c r="J313" s="11"/>
      <c r="K313" s="20">
        <v>0.84</v>
      </c>
      <c r="L313" s="11">
        <v>17.400000000000002</v>
      </c>
      <c r="M313" s="20">
        <v>90.000000000000014</v>
      </c>
      <c r="N313" s="20">
        <v>28.200000000000006</v>
      </c>
      <c r="O313" s="11">
        <v>2.3400000000000003</v>
      </c>
      <c r="P313" s="176" t="s">
        <v>198</v>
      </c>
    </row>
    <row r="314" spans="1:18" ht="20.25" customHeight="1" thickBot="1" x14ac:dyDescent="0.3">
      <c r="A314" s="18" t="s">
        <v>35</v>
      </c>
      <c r="B314" s="9"/>
      <c r="C314" s="19">
        <v>50</v>
      </c>
      <c r="D314" s="11">
        <v>3.8</v>
      </c>
      <c r="E314" s="20">
        <v>0.4</v>
      </c>
      <c r="F314" s="11">
        <v>24.6</v>
      </c>
      <c r="G314" s="20">
        <v>117.5</v>
      </c>
      <c r="H314" s="47">
        <v>5.5000000000000007E-2</v>
      </c>
      <c r="I314" s="19">
        <v>0</v>
      </c>
      <c r="J314" s="47">
        <v>0</v>
      </c>
      <c r="K314" s="19">
        <v>0.55000000000000004</v>
      </c>
      <c r="L314" s="47">
        <v>10</v>
      </c>
      <c r="M314" s="19">
        <v>32.5</v>
      </c>
      <c r="N314" s="19">
        <v>7.0000000000000009</v>
      </c>
      <c r="O314" s="47">
        <v>0.55000000000000016</v>
      </c>
      <c r="P314" s="176" t="s">
        <v>188</v>
      </c>
    </row>
    <row r="315" spans="1:18" ht="21" customHeight="1" thickBot="1" x14ac:dyDescent="0.3">
      <c r="A315" s="119" t="s">
        <v>167</v>
      </c>
      <c r="B315" s="98"/>
      <c r="C315" s="83">
        <v>951</v>
      </c>
      <c r="D315" s="22">
        <f>SUM(D308:D314)</f>
        <v>35.786869999999993</v>
      </c>
      <c r="E315" s="22">
        <f t="shared" ref="E315:O315" si="63">SUM(E308:E314)</f>
        <v>31.640163333333337</v>
      </c>
      <c r="F315" s="22">
        <f t="shared" si="63"/>
        <v>145.90005000000002</v>
      </c>
      <c r="G315" s="22">
        <f t="shared" si="63"/>
        <v>918.60099999999989</v>
      </c>
      <c r="H315" s="22">
        <f t="shared" si="63"/>
        <v>0.63054333333333334</v>
      </c>
      <c r="I315" s="22">
        <f t="shared" si="63"/>
        <v>19.732733333333336</v>
      </c>
      <c r="J315" s="22">
        <f t="shared" si="63"/>
        <v>57.38333333333334</v>
      </c>
      <c r="K315" s="22">
        <f t="shared" si="63"/>
        <v>4.465933333333334</v>
      </c>
      <c r="L315" s="22">
        <f t="shared" si="63"/>
        <v>158.52586666666667</v>
      </c>
      <c r="M315" s="22">
        <f t="shared" si="63"/>
        <v>629.01693333333344</v>
      </c>
      <c r="N315" s="22">
        <f t="shared" si="63"/>
        <v>273.428</v>
      </c>
      <c r="O315" s="22">
        <f t="shared" si="63"/>
        <v>14.000866666666667</v>
      </c>
      <c r="P315" s="195"/>
      <c r="Q315" s="123">
        <f>G315/2720</f>
        <v>0.3377209558823529</v>
      </c>
      <c r="R315" s="134" t="s">
        <v>320</v>
      </c>
    </row>
    <row r="316" spans="1:18" ht="21.75" customHeight="1" thickBot="1" x14ac:dyDescent="0.3">
      <c r="A316" s="119" t="s">
        <v>169</v>
      </c>
      <c r="B316" s="100"/>
      <c r="C316" s="83">
        <f>C302+C305+C315</f>
        <v>1771</v>
      </c>
      <c r="D316" s="22">
        <f>D302+D305+D315</f>
        <v>60.037869999999998</v>
      </c>
      <c r="E316" s="22">
        <f t="shared" ref="E316:O316" si="64">E302+E305+E315</f>
        <v>58.430713333333337</v>
      </c>
      <c r="F316" s="22">
        <f t="shared" si="64"/>
        <v>248.10379999999998</v>
      </c>
      <c r="G316" s="22">
        <f t="shared" si="64"/>
        <v>1633.7809999999999</v>
      </c>
      <c r="H316" s="22">
        <f t="shared" si="64"/>
        <v>1.0231433333333333</v>
      </c>
      <c r="I316" s="22">
        <f t="shared" si="64"/>
        <v>33.959733333333332</v>
      </c>
      <c r="J316" s="22">
        <f t="shared" si="64"/>
        <v>195.83833333333337</v>
      </c>
      <c r="K316" s="22">
        <f t="shared" si="64"/>
        <v>7.0229333333333344</v>
      </c>
      <c r="L316" s="22">
        <f t="shared" si="64"/>
        <v>683.71521666666672</v>
      </c>
      <c r="M316" s="22">
        <f t="shared" si="64"/>
        <v>1178.5029333333337</v>
      </c>
      <c r="N316" s="22">
        <f t="shared" si="64"/>
        <v>403.55470000000003</v>
      </c>
      <c r="O316" s="22">
        <f t="shared" si="64"/>
        <v>19.707366666666665</v>
      </c>
      <c r="P316" s="195"/>
      <c r="Q316" s="123">
        <f>G316/2720</f>
        <v>0.60065477941176471</v>
      </c>
      <c r="R316" s="131" t="s">
        <v>321</v>
      </c>
    </row>
    <row r="317" spans="1:18" x14ac:dyDescent="0.25">
      <c r="A317" s="121"/>
      <c r="B317" s="9"/>
      <c r="C317" s="8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99"/>
    </row>
    <row r="318" spans="1:18" ht="16.5" thickBot="1" x14ac:dyDescent="0.3">
      <c r="A318" s="75" t="s">
        <v>179</v>
      </c>
      <c r="B318" s="97"/>
      <c r="C318" s="80"/>
      <c r="P318" s="200"/>
    </row>
    <row r="319" spans="1:18" ht="15.75" customHeight="1" x14ac:dyDescent="0.25">
      <c r="A319" s="7" t="s">
        <v>148</v>
      </c>
      <c r="B319" s="82"/>
      <c r="C319" s="41" t="s">
        <v>149</v>
      </c>
      <c r="D319" s="251" t="s">
        <v>150</v>
      </c>
      <c r="E319" s="252"/>
      <c r="F319" s="253"/>
      <c r="G319" s="24" t="s">
        <v>151</v>
      </c>
      <c r="H319" s="264" t="s">
        <v>152</v>
      </c>
      <c r="I319" s="261" t="s">
        <v>153</v>
      </c>
      <c r="J319" s="261" t="s">
        <v>154</v>
      </c>
      <c r="K319" s="261" t="s">
        <v>155</v>
      </c>
      <c r="L319" s="267" t="s">
        <v>156</v>
      </c>
      <c r="M319" s="261" t="s">
        <v>157</v>
      </c>
      <c r="N319" s="261" t="s">
        <v>158</v>
      </c>
      <c r="O319" s="258" t="s">
        <v>159</v>
      </c>
      <c r="P319" s="194" t="s">
        <v>170</v>
      </c>
    </row>
    <row r="320" spans="1:18" ht="16.5" thickBot="1" x14ac:dyDescent="0.3">
      <c r="A320" s="18" t="s">
        <v>160</v>
      </c>
      <c r="B320" s="9"/>
      <c r="C320" s="42" t="s">
        <v>161</v>
      </c>
      <c r="D320" s="254"/>
      <c r="E320" s="255"/>
      <c r="F320" s="256"/>
      <c r="G320" s="20" t="s">
        <v>173</v>
      </c>
      <c r="H320" s="265"/>
      <c r="I320" s="262"/>
      <c r="J320" s="262"/>
      <c r="K320" s="262"/>
      <c r="L320" s="268"/>
      <c r="M320" s="262"/>
      <c r="N320" s="262"/>
      <c r="O320" s="259"/>
      <c r="P320" s="176" t="s">
        <v>171</v>
      </c>
    </row>
    <row r="321" spans="1:18" ht="16.5" thickBot="1" x14ac:dyDescent="0.3">
      <c r="A321" s="13"/>
      <c r="B321" s="93"/>
      <c r="C321" s="57"/>
      <c r="D321" s="14" t="s">
        <v>162</v>
      </c>
      <c r="E321" s="15" t="s">
        <v>163</v>
      </c>
      <c r="F321" s="14" t="s">
        <v>164</v>
      </c>
      <c r="G321" s="14" t="s">
        <v>165</v>
      </c>
      <c r="H321" s="266"/>
      <c r="I321" s="263"/>
      <c r="J321" s="263"/>
      <c r="K321" s="263"/>
      <c r="L321" s="269"/>
      <c r="M321" s="263"/>
      <c r="N321" s="263"/>
      <c r="O321" s="260"/>
      <c r="P321" s="187"/>
      <c r="Q321" s="124"/>
    </row>
    <row r="322" spans="1:18" x14ac:dyDescent="0.25">
      <c r="A322" s="7"/>
      <c r="B322" s="16" t="s">
        <v>5</v>
      </c>
      <c r="C322" s="41"/>
      <c r="D322" s="116"/>
      <c r="E322" s="24"/>
      <c r="F322" s="24"/>
      <c r="G322" s="116"/>
      <c r="H322" s="116"/>
      <c r="I322" s="24"/>
      <c r="J322" s="24"/>
      <c r="K322" s="24"/>
      <c r="L322" s="117"/>
      <c r="M322" s="24"/>
      <c r="N322" s="24"/>
      <c r="O322" s="117"/>
      <c r="P322" s="194"/>
      <c r="Q322" s="124"/>
    </row>
    <row r="323" spans="1:18" x14ac:dyDescent="0.25">
      <c r="A323" s="18" t="s">
        <v>91</v>
      </c>
      <c r="B323" s="49"/>
      <c r="C323" s="42" t="s">
        <v>92</v>
      </c>
      <c r="D323" s="12">
        <v>2.33</v>
      </c>
      <c r="E323" s="20">
        <v>8.1199999999999992</v>
      </c>
      <c r="F323" s="20">
        <v>15.549999999999997</v>
      </c>
      <c r="G323" s="12">
        <v>144.59999999999997</v>
      </c>
      <c r="H323" s="12">
        <v>3.2999999999999988E-2</v>
      </c>
      <c r="I323" s="20">
        <v>0</v>
      </c>
      <c r="J323" s="20">
        <v>40</v>
      </c>
      <c r="K323" s="20">
        <v>0.62</v>
      </c>
      <c r="L323" s="11">
        <v>8.1</v>
      </c>
      <c r="M323" s="20">
        <v>22.5</v>
      </c>
      <c r="N323" s="20">
        <v>3.9</v>
      </c>
      <c r="O323" s="11">
        <v>0.38</v>
      </c>
      <c r="P323" s="176" t="s">
        <v>186</v>
      </c>
      <c r="Q323" s="124"/>
    </row>
    <row r="324" spans="1:18" ht="31.5" x14ac:dyDescent="0.25">
      <c r="A324" s="18" t="s">
        <v>55</v>
      </c>
      <c r="B324" s="49"/>
      <c r="C324" s="42" t="s">
        <v>199</v>
      </c>
      <c r="D324" s="12">
        <v>11.9</v>
      </c>
      <c r="E324" s="20">
        <v>10.6</v>
      </c>
      <c r="F324" s="20">
        <v>34.89</v>
      </c>
      <c r="G324" s="12">
        <v>277.55</v>
      </c>
      <c r="H324" s="12">
        <v>6.0000000000000005E-2</v>
      </c>
      <c r="I324" s="20">
        <v>0.96000000000000008</v>
      </c>
      <c r="J324" s="20">
        <v>34.799999999999997</v>
      </c>
      <c r="K324" s="20">
        <v>0.17000000000000004</v>
      </c>
      <c r="L324" s="11">
        <v>129.46999999999997</v>
      </c>
      <c r="M324" s="20">
        <v>155.94</v>
      </c>
      <c r="N324" s="20">
        <v>36.46</v>
      </c>
      <c r="O324" s="11">
        <v>0.59</v>
      </c>
      <c r="P324" s="176" t="s">
        <v>289</v>
      </c>
      <c r="Q324" s="124"/>
    </row>
    <row r="325" spans="1:18" x14ac:dyDescent="0.25">
      <c r="A325" s="18" t="s">
        <v>46</v>
      </c>
      <c r="B325" s="49"/>
      <c r="C325" s="42" t="s">
        <v>185</v>
      </c>
      <c r="D325" s="12">
        <v>1.46</v>
      </c>
      <c r="E325" s="20">
        <v>1.0765</v>
      </c>
      <c r="F325" s="20">
        <v>11.959999999999999</v>
      </c>
      <c r="G325" s="12">
        <v>63.7</v>
      </c>
      <c r="H325" s="12">
        <v>1.7499999999999998E-2</v>
      </c>
      <c r="I325" s="20">
        <v>0.66999999999999993</v>
      </c>
      <c r="J325" s="20">
        <v>7.9999999999999982</v>
      </c>
      <c r="K325" s="20">
        <v>0</v>
      </c>
      <c r="L325" s="11">
        <v>63.015000000000001</v>
      </c>
      <c r="M325" s="20">
        <v>48.36</v>
      </c>
      <c r="N325" s="20">
        <v>12.2</v>
      </c>
      <c r="O325" s="11">
        <v>1.2999999999999996</v>
      </c>
      <c r="P325" s="176" t="s">
        <v>191</v>
      </c>
      <c r="Q325" s="124"/>
    </row>
    <row r="326" spans="1:18" x14ac:dyDescent="0.25">
      <c r="A326" s="18" t="s">
        <v>70</v>
      </c>
      <c r="B326" s="9"/>
      <c r="C326" s="42">
        <v>120</v>
      </c>
      <c r="D326" s="12">
        <v>0.48</v>
      </c>
      <c r="E326" s="20">
        <v>0.48</v>
      </c>
      <c r="F326" s="20">
        <v>11.759999999999998</v>
      </c>
      <c r="G326" s="12">
        <v>56.399999999999984</v>
      </c>
      <c r="H326" s="12">
        <v>3.599999999999999E-2</v>
      </c>
      <c r="I326" s="20">
        <v>11.999999999999996</v>
      </c>
      <c r="J326" s="20">
        <v>0</v>
      </c>
      <c r="K326" s="20">
        <v>0.24</v>
      </c>
      <c r="L326" s="11">
        <v>19.2</v>
      </c>
      <c r="M326" s="20">
        <v>13.2</v>
      </c>
      <c r="N326" s="20">
        <v>10.799999999999999</v>
      </c>
      <c r="O326" s="11">
        <v>2.6399999999999997</v>
      </c>
      <c r="P326" s="176" t="s">
        <v>189</v>
      </c>
      <c r="Q326" s="124"/>
    </row>
    <row r="327" spans="1:18" ht="24.75" thickBot="1" x14ac:dyDescent="0.3">
      <c r="A327" s="18" t="s">
        <v>37</v>
      </c>
      <c r="B327" s="49"/>
      <c r="C327" s="42">
        <v>30</v>
      </c>
      <c r="D327" s="12">
        <v>2.25</v>
      </c>
      <c r="E327" s="20">
        <v>0.87</v>
      </c>
      <c r="F327" s="33">
        <v>15.419999999999998</v>
      </c>
      <c r="G327" s="12">
        <v>78.599999999999994</v>
      </c>
      <c r="H327" s="12">
        <v>3.3000000000000002E-2</v>
      </c>
      <c r="I327" s="20">
        <v>0</v>
      </c>
      <c r="J327" s="11">
        <v>0</v>
      </c>
      <c r="K327" s="20">
        <v>0.51</v>
      </c>
      <c r="L327" s="11">
        <v>5.7</v>
      </c>
      <c r="M327" s="20">
        <v>19.5</v>
      </c>
      <c r="N327" s="20">
        <v>3.9</v>
      </c>
      <c r="O327" s="11">
        <v>0.36</v>
      </c>
      <c r="P327" s="176" t="s">
        <v>188</v>
      </c>
      <c r="Q327" s="124"/>
    </row>
    <row r="328" spans="1:18" ht="16.5" thickBot="1" x14ac:dyDescent="0.3">
      <c r="A328" s="119" t="s">
        <v>167</v>
      </c>
      <c r="B328" s="100"/>
      <c r="C328" s="58">
        <v>595</v>
      </c>
      <c r="D328" s="37">
        <f>SUM(D323:D327)</f>
        <v>18.420000000000002</v>
      </c>
      <c r="E328" s="37">
        <f t="shared" ref="E328:O328" si="65">SUM(E323:E327)</f>
        <v>21.1465</v>
      </c>
      <c r="F328" s="37">
        <f t="shared" si="65"/>
        <v>89.58</v>
      </c>
      <c r="G328" s="37">
        <f t="shared" si="65"/>
        <v>620.85</v>
      </c>
      <c r="H328" s="37">
        <f t="shared" si="65"/>
        <v>0.17949999999999999</v>
      </c>
      <c r="I328" s="37">
        <f t="shared" si="65"/>
        <v>13.629999999999995</v>
      </c>
      <c r="J328" s="37">
        <f t="shared" si="65"/>
        <v>82.8</v>
      </c>
      <c r="K328" s="37">
        <f t="shared" si="65"/>
        <v>1.54</v>
      </c>
      <c r="L328" s="37">
        <f t="shared" si="65"/>
        <v>225.48499999999996</v>
      </c>
      <c r="M328" s="37">
        <f t="shared" si="65"/>
        <v>259.5</v>
      </c>
      <c r="N328" s="37">
        <f t="shared" si="65"/>
        <v>67.260000000000005</v>
      </c>
      <c r="O328" s="37">
        <f t="shared" si="65"/>
        <v>5.27</v>
      </c>
      <c r="P328" s="201"/>
      <c r="Q328" s="124"/>
    </row>
    <row r="329" spans="1:18" x14ac:dyDescent="0.25">
      <c r="A329" s="18"/>
      <c r="B329" s="49" t="s">
        <v>168</v>
      </c>
      <c r="C329" s="43"/>
      <c r="D329" s="20"/>
      <c r="E329" s="20"/>
      <c r="F329" s="20"/>
      <c r="G329" s="12"/>
      <c r="H329" s="12"/>
      <c r="I329" s="20"/>
      <c r="J329" s="20"/>
      <c r="K329" s="20"/>
      <c r="L329" s="11"/>
      <c r="M329" s="20"/>
      <c r="N329" s="20"/>
      <c r="O329" s="11"/>
      <c r="P329" s="176"/>
      <c r="Q329" s="124"/>
    </row>
    <row r="330" spans="1:18" ht="16.5" thickBot="1" x14ac:dyDescent="0.3">
      <c r="A330" s="18" t="s">
        <v>88</v>
      </c>
      <c r="B330" s="9"/>
      <c r="C330" s="42">
        <v>200</v>
      </c>
      <c r="D330" s="11">
        <v>5.8</v>
      </c>
      <c r="E330" s="20">
        <v>5</v>
      </c>
      <c r="F330" s="11">
        <v>9.6</v>
      </c>
      <c r="G330" s="20">
        <v>107</v>
      </c>
      <c r="H330" s="11">
        <v>0.08</v>
      </c>
      <c r="I330" s="20">
        <v>2.6</v>
      </c>
      <c r="J330" s="20">
        <v>40</v>
      </c>
      <c r="K330" s="20"/>
      <c r="L330" s="11">
        <v>240</v>
      </c>
      <c r="M330" s="20">
        <v>180</v>
      </c>
      <c r="N330" s="20">
        <v>28</v>
      </c>
      <c r="O330" s="11">
        <v>0.2</v>
      </c>
      <c r="P330" s="188" t="s">
        <v>192</v>
      </c>
      <c r="Q330" s="124"/>
    </row>
    <row r="331" spans="1:18" ht="16.5" thickBot="1" x14ac:dyDescent="0.3">
      <c r="A331" s="119" t="s">
        <v>167</v>
      </c>
      <c r="B331" s="99"/>
      <c r="C331" s="21">
        <f>C330</f>
        <v>200</v>
      </c>
      <c r="D331" s="21">
        <f t="shared" ref="D331:G331" si="66">D330</f>
        <v>5.8</v>
      </c>
      <c r="E331" s="21">
        <f t="shared" si="66"/>
        <v>5</v>
      </c>
      <c r="F331" s="21">
        <f t="shared" si="66"/>
        <v>9.6</v>
      </c>
      <c r="G331" s="21">
        <f t="shared" si="66"/>
        <v>107</v>
      </c>
      <c r="H331" s="22">
        <f t="shared" ref="H331:O331" si="67">SUM(H330:H330)</f>
        <v>0.08</v>
      </c>
      <c r="I331" s="22">
        <f t="shared" si="67"/>
        <v>2.6</v>
      </c>
      <c r="J331" s="22">
        <f t="shared" si="67"/>
        <v>40</v>
      </c>
      <c r="K331" s="22">
        <f t="shared" si="67"/>
        <v>0</v>
      </c>
      <c r="L331" s="22">
        <f t="shared" si="67"/>
        <v>240</v>
      </c>
      <c r="M331" s="22">
        <f t="shared" si="67"/>
        <v>180</v>
      </c>
      <c r="N331" s="22">
        <f t="shared" si="67"/>
        <v>28</v>
      </c>
      <c r="O331" s="22">
        <f t="shared" si="67"/>
        <v>0.2</v>
      </c>
      <c r="P331" s="195"/>
      <c r="Q331" s="124"/>
    </row>
    <row r="332" spans="1:18" ht="24.75" thickBot="1" x14ac:dyDescent="0.3">
      <c r="A332" s="249" t="s">
        <v>367</v>
      </c>
      <c r="B332" s="250"/>
      <c r="C332" s="107">
        <f>C328+C331</f>
        <v>795</v>
      </c>
      <c r="D332" s="107">
        <f t="shared" ref="D332:O332" si="68">D328+D331</f>
        <v>24.220000000000002</v>
      </c>
      <c r="E332" s="85">
        <f t="shared" si="68"/>
        <v>26.1465</v>
      </c>
      <c r="F332" s="107">
        <f t="shared" si="68"/>
        <v>99.179999999999993</v>
      </c>
      <c r="G332" s="107">
        <f t="shared" si="68"/>
        <v>727.85</v>
      </c>
      <c r="H332" s="107">
        <f t="shared" si="68"/>
        <v>0.25950000000000001</v>
      </c>
      <c r="I332" s="107">
        <f t="shared" si="68"/>
        <v>16.229999999999997</v>
      </c>
      <c r="J332" s="107">
        <f t="shared" si="68"/>
        <v>122.8</v>
      </c>
      <c r="K332" s="107">
        <f t="shared" si="68"/>
        <v>1.54</v>
      </c>
      <c r="L332" s="107">
        <f t="shared" si="68"/>
        <v>465.48499999999996</v>
      </c>
      <c r="M332" s="107">
        <f t="shared" si="68"/>
        <v>439.5</v>
      </c>
      <c r="N332" s="107">
        <f t="shared" si="68"/>
        <v>95.26</v>
      </c>
      <c r="O332" s="107">
        <f t="shared" si="68"/>
        <v>5.47</v>
      </c>
      <c r="P332" s="194"/>
      <c r="Q332" s="123">
        <f>G332/2720</f>
        <v>0.26759191176470587</v>
      </c>
      <c r="R332" s="131" t="s">
        <v>323</v>
      </c>
    </row>
    <row r="333" spans="1:18" x14ac:dyDescent="0.25">
      <c r="A333" s="7"/>
      <c r="B333" s="16" t="s">
        <v>12</v>
      </c>
      <c r="C333" s="59"/>
      <c r="D333" s="116"/>
      <c r="E333" s="24"/>
      <c r="F333" s="117"/>
      <c r="G333" s="24"/>
      <c r="H333" s="117"/>
      <c r="I333" s="24"/>
      <c r="J333" s="24"/>
      <c r="K333" s="24"/>
      <c r="L333" s="117"/>
      <c r="M333" s="24"/>
      <c r="N333" s="24"/>
      <c r="O333" s="117"/>
      <c r="P333" s="198"/>
    </row>
    <row r="334" spans="1:18" x14ac:dyDescent="0.25">
      <c r="A334" s="18" t="s">
        <v>51</v>
      </c>
      <c r="B334" s="49"/>
      <c r="C334" s="43">
        <v>100</v>
      </c>
      <c r="D334" s="11">
        <v>1.1000000000000001</v>
      </c>
      <c r="E334" s="20">
        <v>0.2</v>
      </c>
      <c r="F334" s="11">
        <v>3.8</v>
      </c>
      <c r="G334" s="20">
        <v>24</v>
      </c>
      <c r="H334" s="11">
        <v>0.06</v>
      </c>
      <c r="I334" s="20">
        <v>25</v>
      </c>
      <c r="J334" s="20">
        <v>0</v>
      </c>
      <c r="K334" s="20">
        <v>0.7</v>
      </c>
      <c r="L334" s="11">
        <v>14</v>
      </c>
      <c r="M334" s="20">
        <v>26</v>
      </c>
      <c r="N334" s="20">
        <v>20</v>
      </c>
      <c r="O334" s="11">
        <v>0.9</v>
      </c>
      <c r="P334" s="205" t="s">
        <v>194</v>
      </c>
    </row>
    <row r="335" spans="1:18" ht="31.5" x14ac:dyDescent="0.25">
      <c r="A335" s="18" t="s">
        <v>370</v>
      </c>
      <c r="B335" s="49"/>
      <c r="C335" s="43" t="s">
        <v>207</v>
      </c>
      <c r="D335" s="11">
        <v>7.83</v>
      </c>
      <c r="E335" s="20">
        <v>10.125999999999999</v>
      </c>
      <c r="F335" s="11">
        <v>21.568999999999999</v>
      </c>
      <c r="G335" s="20">
        <v>174.45</v>
      </c>
      <c r="H335" s="11">
        <v>0.23150000000000001</v>
      </c>
      <c r="I335" s="20">
        <v>6.0609999999999999</v>
      </c>
      <c r="J335" s="20">
        <v>5.82</v>
      </c>
      <c r="K335" s="20">
        <v>2.5169999999999999</v>
      </c>
      <c r="L335" s="11">
        <v>48.034999999999997</v>
      </c>
      <c r="M335" s="20">
        <v>104.5</v>
      </c>
      <c r="N335" s="20">
        <v>37.603000000000002</v>
      </c>
      <c r="O335" s="11">
        <v>2.238</v>
      </c>
      <c r="P335" s="205"/>
    </row>
    <row r="336" spans="1:18" x14ac:dyDescent="0.25">
      <c r="A336" s="18" t="s">
        <v>133</v>
      </c>
      <c r="B336" s="49"/>
      <c r="C336" s="43" t="s">
        <v>222</v>
      </c>
      <c r="D336" s="11">
        <v>14.030909090909091</v>
      </c>
      <c r="E336" s="20">
        <v>13.474545454545455</v>
      </c>
      <c r="F336" s="11">
        <v>4.8200000000000012</v>
      </c>
      <c r="G336" s="20">
        <v>196.82727272727277</v>
      </c>
      <c r="H336" s="11">
        <v>0.1140909090909091</v>
      </c>
      <c r="I336" s="20">
        <v>2.418181818181818</v>
      </c>
      <c r="J336" s="20">
        <v>44.54545454545454</v>
      </c>
      <c r="K336" s="20">
        <v>4.6381818181818169</v>
      </c>
      <c r="L336" s="11">
        <v>40.418181818181814</v>
      </c>
      <c r="M336" s="20">
        <v>171.98909090909089</v>
      </c>
      <c r="N336" s="20">
        <v>44.527272727272717</v>
      </c>
      <c r="O336" s="11">
        <v>0.84363636363636352</v>
      </c>
      <c r="P336" s="205" t="s">
        <v>196</v>
      </c>
    </row>
    <row r="337" spans="1:18" x14ac:dyDescent="0.25">
      <c r="A337" s="18" t="s">
        <v>20</v>
      </c>
      <c r="B337" s="73"/>
      <c r="C337" s="19" t="s">
        <v>230</v>
      </c>
      <c r="D337" s="11">
        <v>4.0860000000000003</v>
      </c>
      <c r="E337" s="20">
        <v>6.4019999999999992</v>
      </c>
      <c r="F337" s="11">
        <v>27.251999999999995</v>
      </c>
      <c r="G337" s="20">
        <v>182.99999999999997</v>
      </c>
      <c r="H337" s="11">
        <v>0.18599999999999997</v>
      </c>
      <c r="I337" s="20">
        <v>24.213999999999992</v>
      </c>
      <c r="J337" s="20">
        <v>0</v>
      </c>
      <c r="K337" s="20">
        <v>0.24199999999999999</v>
      </c>
      <c r="L337" s="11">
        <v>49.3</v>
      </c>
      <c r="M337" s="20">
        <v>115.45999999999998</v>
      </c>
      <c r="N337" s="20">
        <v>36.999999999999993</v>
      </c>
      <c r="O337" s="11">
        <v>1.3459999999999999</v>
      </c>
      <c r="P337" s="176" t="s">
        <v>276</v>
      </c>
    </row>
    <row r="338" spans="1:18" x14ac:dyDescent="0.25">
      <c r="A338" s="18" t="s">
        <v>395</v>
      </c>
      <c r="B338" s="9"/>
      <c r="C338" s="19">
        <v>200</v>
      </c>
      <c r="D338" s="12">
        <v>0.66200000000000003</v>
      </c>
      <c r="E338" s="20">
        <v>0.09</v>
      </c>
      <c r="F338" s="11">
        <v>22.033999999999992</v>
      </c>
      <c r="G338" s="20">
        <v>92.799999999999983</v>
      </c>
      <c r="H338" s="11">
        <v>1.5999999999999997E-2</v>
      </c>
      <c r="I338" s="20">
        <v>0.72599999999999976</v>
      </c>
      <c r="J338" s="20">
        <v>0</v>
      </c>
      <c r="K338" s="20">
        <v>0.50800000000000001</v>
      </c>
      <c r="L338" s="11">
        <v>32.18</v>
      </c>
      <c r="M338" s="20">
        <v>23.439999999999998</v>
      </c>
      <c r="N338" s="20">
        <v>17.459999999999997</v>
      </c>
      <c r="O338" s="11">
        <v>0.66799999999999993</v>
      </c>
      <c r="P338" s="176" t="s">
        <v>212</v>
      </c>
    </row>
    <row r="339" spans="1:18" ht="24" x14ac:dyDescent="0.25">
      <c r="A339" s="18" t="s">
        <v>13</v>
      </c>
      <c r="B339" s="9"/>
      <c r="C339" s="19">
        <v>60</v>
      </c>
      <c r="D339" s="11">
        <v>3.96</v>
      </c>
      <c r="E339" s="20">
        <v>0.72</v>
      </c>
      <c r="F339" s="11">
        <v>23.76</v>
      </c>
      <c r="G339" s="20">
        <v>118.80000000000001</v>
      </c>
      <c r="H339" s="11">
        <v>0.10200000000000002</v>
      </c>
      <c r="I339" s="20"/>
      <c r="J339" s="20"/>
      <c r="K339" s="20">
        <v>0.84</v>
      </c>
      <c r="L339" s="11">
        <v>17.400000000000002</v>
      </c>
      <c r="M339" s="20">
        <v>90.000000000000014</v>
      </c>
      <c r="N339" s="20">
        <v>28.200000000000006</v>
      </c>
      <c r="O339" s="11">
        <v>2.3400000000000003</v>
      </c>
      <c r="P339" s="176" t="s">
        <v>198</v>
      </c>
    </row>
    <row r="340" spans="1:18" ht="24.75" thickBot="1" x14ac:dyDescent="0.3">
      <c r="A340" s="18" t="s">
        <v>35</v>
      </c>
      <c r="B340" s="9"/>
      <c r="C340" s="19">
        <v>50</v>
      </c>
      <c r="D340" s="11">
        <v>3.8</v>
      </c>
      <c r="E340" s="20">
        <v>0.4</v>
      </c>
      <c r="F340" s="11">
        <v>24.6</v>
      </c>
      <c r="G340" s="20">
        <v>117.5</v>
      </c>
      <c r="H340" s="11">
        <v>5.5000000000000007E-2</v>
      </c>
      <c r="I340" s="20">
        <v>0</v>
      </c>
      <c r="J340" s="20">
        <v>0</v>
      </c>
      <c r="K340" s="20">
        <v>0.55000000000000004</v>
      </c>
      <c r="L340" s="11">
        <v>10</v>
      </c>
      <c r="M340" s="20">
        <v>32.5</v>
      </c>
      <c r="N340" s="20">
        <v>7.0000000000000009</v>
      </c>
      <c r="O340" s="11">
        <v>0.55000000000000016</v>
      </c>
      <c r="P340" s="176" t="s">
        <v>188</v>
      </c>
      <c r="Q340" s="124"/>
    </row>
    <row r="341" spans="1:18" ht="18" customHeight="1" thickBot="1" x14ac:dyDescent="0.3">
      <c r="A341" s="119" t="s">
        <v>167</v>
      </c>
      <c r="B341" s="100"/>
      <c r="C341" s="83">
        <v>980</v>
      </c>
      <c r="D341" s="37">
        <f>SUM(D334:D340)</f>
        <v>35.468909090909087</v>
      </c>
      <c r="E341" s="37">
        <f t="shared" ref="E341:O341" si="69">SUM(E334:E340)</f>
        <v>31.412545454545448</v>
      </c>
      <c r="F341" s="37">
        <f t="shared" si="69"/>
        <v>127.83500000000001</v>
      </c>
      <c r="G341" s="37">
        <f t="shared" si="69"/>
        <v>907.37727272727261</v>
      </c>
      <c r="H341" s="37">
        <f t="shared" si="69"/>
        <v>0.7645909090909091</v>
      </c>
      <c r="I341" s="37">
        <f t="shared" si="69"/>
        <v>58.419181818181805</v>
      </c>
      <c r="J341" s="37">
        <f t="shared" si="69"/>
        <v>50.36545454545454</v>
      </c>
      <c r="K341" s="37">
        <f t="shared" si="69"/>
        <v>9.9951818181818162</v>
      </c>
      <c r="L341" s="37">
        <f t="shared" si="69"/>
        <v>211.33318181818183</v>
      </c>
      <c r="M341" s="37">
        <f t="shared" si="69"/>
        <v>563.8890909090909</v>
      </c>
      <c r="N341" s="37">
        <f t="shared" si="69"/>
        <v>191.79027272727274</v>
      </c>
      <c r="O341" s="37">
        <f t="shared" si="69"/>
        <v>8.8856363636363653</v>
      </c>
      <c r="P341" s="204"/>
      <c r="Q341" s="124">
        <f>G341/2720</f>
        <v>0.33359458556149729</v>
      </c>
      <c r="R341" s="134" t="s">
        <v>320</v>
      </c>
    </row>
    <row r="342" spans="1:18" ht="20.25" customHeight="1" thickBot="1" x14ac:dyDescent="0.3">
      <c r="A342" s="119" t="s">
        <v>169</v>
      </c>
      <c r="B342" s="100"/>
      <c r="C342" s="83">
        <f>C328+C331+C341</f>
        <v>1775</v>
      </c>
      <c r="D342" s="22">
        <f t="shared" ref="D342:O342" si="70">D328+D331+D341</f>
        <v>59.688909090909092</v>
      </c>
      <c r="E342" s="22">
        <f t="shared" si="70"/>
        <v>57.559045454545448</v>
      </c>
      <c r="F342" s="22">
        <f t="shared" si="70"/>
        <v>227.01499999999999</v>
      </c>
      <c r="G342" s="22">
        <f t="shared" si="70"/>
        <v>1635.2272727272725</v>
      </c>
      <c r="H342" s="22">
        <f t="shared" si="70"/>
        <v>1.0240909090909092</v>
      </c>
      <c r="I342" s="22">
        <f t="shared" si="70"/>
        <v>74.649181818181802</v>
      </c>
      <c r="J342" s="22">
        <f t="shared" si="70"/>
        <v>173.16545454545454</v>
      </c>
      <c r="K342" s="22">
        <f t="shared" si="70"/>
        <v>11.535181818181815</v>
      </c>
      <c r="L342" s="22">
        <f t="shared" si="70"/>
        <v>676.81818181818176</v>
      </c>
      <c r="M342" s="22">
        <f t="shared" si="70"/>
        <v>1003.3890909090909</v>
      </c>
      <c r="N342" s="22">
        <f t="shared" si="70"/>
        <v>287.05027272727273</v>
      </c>
      <c r="O342" s="22">
        <f t="shared" si="70"/>
        <v>14.355636363636364</v>
      </c>
      <c r="P342" s="204"/>
      <c r="Q342" s="124">
        <f>G342/2720</f>
        <v>0.60118649732620311</v>
      </c>
      <c r="R342" s="131" t="s">
        <v>321</v>
      </c>
    </row>
    <row r="343" spans="1:18" x14ac:dyDescent="0.25">
      <c r="A343" s="38"/>
      <c r="B343" s="16"/>
      <c r="C343" s="81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199"/>
    </row>
    <row r="344" spans="1:18" ht="16.5" thickBot="1" x14ac:dyDescent="0.3">
      <c r="A344" s="75" t="s">
        <v>54</v>
      </c>
      <c r="B344" s="49"/>
      <c r="C344" s="80"/>
      <c r="P344" s="200"/>
    </row>
    <row r="345" spans="1:18" ht="15.75" customHeight="1" x14ac:dyDescent="0.25">
      <c r="A345" s="7" t="s">
        <v>148</v>
      </c>
      <c r="B345" s="82"/>
      <c r="C345" s="41" t="s">
        <v>149</v>
      </c>
      <c r="D345" s="251" t="s">
        <v>150</v>
      </c>
      <c r="E345" s="252"/>
      <c r="F345" s="253"/>
      <c r="G345" s="24" t="s">
        <v>151</v>
      </c>
      <c r="H345" s="264" t="s">
        <v>152</v>
      </c>
      <c r="I345" s="261" t="s">
        <v>153</v>
      </c>
      <c r="J345" s="267" t="s">
        <v>154</v>
      </c>
      <c r="K345" s="261" t="s">
        <v>155</v>
      </c>
      <c r="L345" s="267" t="s">
        <v>156</v>
      </c>
      <c r="M345" s="261" t="s">
        <v>157</v>
      </c>
      <c r="N345" s="258" t="s">
        <v>158</v>
      </c>
      <c r="O345" s="258" t="s">
        <v>159</v>
      </c>
      <c r="P345" s="194" t="s">
        <v>170</v>
      </c>
    </row>
    <row r="346" spans="1:18" ht="16.5" thickBot="1" x14ac:dyDescent="0.3">
      <c r="A346" s="18" t="s">
        <v>160</v>
      </c>
      <c r="B346" s="9"/>
      <c r="C346" s="42" t="s">
        <v>161</v>
      </c>
      <c r="D346" s="254"/>
      <c r="E346" s="255"/>
      <c r="F346" s="256"/>
      <c r="G346" s="20" t="s">
        <v>173</v>
      </c>
      <c r="H346" s="265"/>
      <c r="I346" s="262"/>
      <c r="J346" s="268"/>
      <c r="K346" s="262"/>
      <c r="L346" s="268"/>
      <c r="M346" s="262"/>
      <c r="N346" s="259"/>
      <c r="O346" s="259"/>
      <c r="P346" s="176" t="s">
        <v>171</v>
      </c>
    </row>
    <row r="347" spans="1:18" ht="16.5" thickBot="1" x14ac:dyDescent="0.3">
      <c r="A347" s="18"/>
      <c r="B347" s="9"/>
      <c r="C347" s="42"/>
      <c r="D347" s="118" t="s">
        <v>162</v>
      </c>
      <c r="E347" s="24" t="s">
        <v>163</v>
      </c>
      <c r="F347" s="117" t="s">
        <v>164</v>
      </c>
      <c r="G347" s="24" t="s">
        <v>165</v>
      </c>
      <c r="H347" s="266"/>
      <c r="I347" s="263"/>
      <c r="J347" s="269"/>
      <c r="K347" s="263"/>
      <c r="L347" s="269"/>
      <c r="M347" s="263"/>
      <c r="N347" s="260"/>
      <c r="O347" s="260"/>
      <c r="P347" s="176"/>
    </row>
    <row r="348" spans="1:18" x14ac:dyDescent="0.25">
      <c r="A348" s="7"/>
      <c r="B348" s="16" t="s">
        <v>5</v>
      </c>
      <c r="C348" s="17"/>
      <c r="D348" s="117"/>
      <c r="E348" s="24"/>
      <c r="F348" s="117"/>
      <c r="G348" s="24"/>
      <c r="H348" s="117"/>
      <c r="I348" s="24"/>
      <c r="J348" s="117"/>
      <c r="K348" s="24"/>
      <c r="L348" s="117"/>
      <c r="M348" s="24"/>
      <c r="N348" s="118"/>
      <c r="O348" s="24"/>
      <c r="P348" s="194"/>
    </row>
    <row r="349" spans="1:18" x14ac:dyDescent="0.25">
      <c r="A349" s="18" t="s">
        <v>90</v>
      </c>
      <c r="B349" s="49"/>
      <c r="C349" s="19" t="s">
        <v>89</v>
      </c>
      <c r="D349" s="11">
        <v>6.2750000000000004</v>
      </c>
      <c r="E349" s="20">
        <v>12.11</v>
      </c>
      <c r="F349" s="11">
        <v>15.549999999999997</v>
      </c>
      <c r="G349" s="20">
        <v>196.09999999999997</v>
      </c>
      <c r="H349" s="11">
        <v>3.7999999999999985E-2</v>
      </c>
      <c r="I349" s="20">
        <v>0.105</v>
      </c>
      <c r="J349" s="11">
        <v>71.5</v>
      </c>
      <c r="K349" s="20">
        <v>0.67999999999999994</v>
      </c>
      <c r="L349" s="11">
        <v>158.09999999999997</v>
      </c>
      <c r="M349" s="20">
        <v>112.49999999999999</v>
      </c>
      <c r="N349" s="33">
        <v>12.149999999999999</v>
      </c>
      <c r="O349" s="20">
        <v>0.48499999999999999</v>
      </c>
      <c r="P349" s="176" t="s">
        <v>201</v>
      </c>
    </row>
    <row r="350" spans="1:18" ht="31.5" x14ac:dyDescent="0.25">
      <c r="A350" s="18" t="s">
        <v>58</v>
      </c>
      <c r="B350" s="49"/>
      <c r="C350" s="19" t="s">
        <v>199</v>
      </c>
      <c r="D350" s="11">
        <v>4.99</v>
      </c>
      <c r="E350" s="20">
        <v>3.97</v>
      </c>
      <c r="F350" s="11">
        <v>32.35</v>
      </c>
      <c r="G350" s="20">
        <v>173.47</v>
      </c>
      <c r="H350" s="11">
        <v>8.0000000000000016E-2</v>
      </c>
      <c r="I350" s="20">
        <v>1.1700000000000002</v>
      </c>
      <c r="J350" s="11">
        <v>38</v>
      </c>
      <c r="K350" s="20">
        <v>0.46000000000000008</v>
      </c>
      <c r="L350" s="11">
        <v>132.57000000000002</v>
      </c>
      <c r="M350" s="20">
        <v>116.69000000000003</v>
      </c>
      <c r="N350" s="33">
        <v>20.300000000000004</v>
      </c>
      <c r="O350" s="20">
        <v>0.46000000000000008</v>
      </c>
      <c r="P350" s="176" t="s">
        <v>291</v>
      </c>
    </row>
    <row r="351" spans="1:18" x14ac:dyDescent="0.25">
      <c r="A351" s="18" t="s">
        <v>114</v>
      </c>
      <c r="B351" s="49"/>
      <c r="C351" s="19">
        <v>40</v>
      </c>
      <c r="D351" s="11">
        <v>5.08</v>
      </c>
      <c r="E351" s="20">
        <v>4.5999999999999996</v>
      </c>
      <c r="F351" s="11">
        <v>0.28000000000000003</v>
      </c>
      <c r="G351" s="20">
        <v>62.8</v>
      </c>
      <c r="H351" s="11">
        <v>0.03</v>
      </c>
      <c r="I351" s="20"/>
      <c r="J351" s="11">
        <v>100</v>
      </c>
      <c r="K351" s="20">
        <v>0.24</v>
      </c>
      <c r="L351" s="11">
        <v>22</v>
      </c>
      <c r="M351" s="20">
        <v>76.8</v>
      </c>
      <c r="N351" s="33">
        <v>4.8</v>
      </c>
      <c r="O351" s="20">
        <v>1</v>
      </c>
      <c r="P351" s="176" t="s">
        <v>269</v>
      </c>
    </row>
    <row r="352" spans="1:18" x14ac:dyDescent="0.25">
      <c r="A352" s="18" t="s">
        <v>21</v>
      </c>
      <c r="B352" s="9"/>
      <c r="C352" s="42">
        <v>200</v>
      </c>
      <c r="D352" s="11">
        <v>4.0780000000000003</v>
      </c>
      <c r="E352" s="20">
        <v>3.81</v>
      </c>
      <c r="F352" s="11">
        <v>7.597999999999999</v>
      </c>
      <c r="G352" s="20">
        <v>78.599999999999994</v>
      </c>
      <c r="H352" s="47">
        <v>5.5999999999999994E-2</v>
      </c>
      <c r="I352" s="19">
        <v>1.5879999999999999</v>
      </c>
      <c r="J352" s="47">
        <v>24.4</v>
      </c>
      <c r="K352" s="19">
        <v>0</v>
      </c>
      <c r="L352" s="47">
        <v>151.91999999999999</v>
      </c>
      <c r="M352" s="19">
        <v>124.55999999999999</v>
      </c>
      <c r="N352" s="63">
        <v>21.34</v>
      </c>
      <c r="O352" s="19">
        <v>0.44799999999999995</v>
      </c>
      <c r="P352" s="176" t="s">
        <v>202</v>
      </c>
    </row>
    <row r="353" spans="1:18" x14ac:dyDescent="0.25">
      <c r="A353" s="18" t="s">
        <v>70</v>
      </c>
      <c r="B353" s="9"/>
      <c r="C353" s="42">
        <v>120</v>
      </c>
      <c r="D353" s="12">
        <v>0.48</v>
      </c>
      <c r="E353" s="20">
        <v>0.48</v>
      </c>
      <c r="F353" s="20">
        <v>11.759999999999998</v>
      </c>
      <c r="G353" s="20">
        <v>56.399999999999984</v>
      </c>
      <c r="H353" s="10">
        <v>3.599999999999999E-2</v>
      </c>
      <c r="I353" s="19">
        <v>11.999999999999996</v>
      </c>
      <c r="J353" s="47">
        <v>0</v>
      </c>
      <c r="K353" s="19">
        <v>0.24</v>
      </c>
      <c r="L353" s="47">
        <v>19.2</v>
      </c>
      <c r="M353" s="19">
        <v>13.2</v>
      </c>
      <c r="N353" s="19">
        <v>10.799999999999999</v>
      </c>
      <c r="O353" s="47">
        <v>2.6399999999999997</v>
      </c>
      <c r="P353" s="176" t="s">
        <v>189</v>
      </c>
    </row>
    <row r="354" spans="1:18" ht="18.75" customHeight="1" thickBot="1" x14ac:dyDescent="0.3">
      <c r="A354" s="18" t="s">
        <v>37</v>
      </c>
      <c r="B354" s="49"/>
      <c r="C354" s="42">
        <v>30</v>
      </c>
      <c r="D354" s="12">
        <v>2.25</v>
      </c>
      <c r="E354" s="20">
        <v>0.87</v>
      </c>
      <c r="F354" s="33">
        <v>15.419999999999998</v>
      </c>
      <c r="G354" s="12">
        <v>78.599999999999994</v>
      </c>
      <c r="H354" s="12">
        <v>3.3000000000000002E-2</v>
      </c>
      <c r="I354" s="20">
        <v>0</v>
      </c>
      <c r="J354" s="11">
        <v>0</v>
      </c>
      <c r="K354" s="20">
        <v>0.51</v>
      </c>
      <c r="L354" s="11">
        <v>5.7</v>
      </c>
      <c r="M354" s="20">
        <v>19.5</v>
      </c>
      <c r="N354" s="20">
        <v>3.9</v>
      </c>
      <c r="O354" s="11">
        <v>0.36</v>
      </c>
      <c r="P354" s="176" t="s">
        <v>188</v>
      </c>
    </row>
    <row r="355" spans="1:18" ht="16.5" thickBot="1" x14ac:dyDescent="0.3">
      <c r="A355" s="119" t="s">
        <v>167</v>
      </c>
      <c r="B355" s="98"/>
      <c r="C355" s="21">
        <v>650</v>
      </c>
      <c r="D355" s="22">
        <f>SUM(D349:D354)</f>
        <v>23.152999999999999</v>
      </c>
      <c r="E355" s="22">
        <f t="shared" ref="E355:O355" si="71">SUM(E349:E354)</f>
        <v>25.84</v>
      </c>
      <c r="F355" s="22">
        <f t="shared" si="71"/>
        <v>82.957999999999998</v>
      </c>
      <c r="G355" s="22">
        <f t="shared" si="71"/>
        <v>645.96999999999991</v>
      </c>
      <c r="H355" s="22">
        <f t="shared" si="71"/>
        <v>0.27300000000000002</v>
      </c>
      <c r="I355" s="22">
        <f t="shared" si="71"/>
        <v>14.862999999999996</v>
      </c>
      <c r="J355" s="22">
        <f t="shared" si="71"/>
        <v>233.9</v>
      </c>
      <c r="K355" s="22">
        <f t="shared" si="71"/>
        <v>2.13</v>
      </c>
      <c r="L355" s="22">
        <f t="shared" si="71"/>
        <v>489.4899999999999</v>
      </c>
      <c r="M355" s="22">
        <f t="shared" si="71"/>
        <v>463.25</v>
      </c>
      <c r="N355" s="22">
        <f t="shared" si="71"/>
        <v>73.290000000000006</v>
      </c>
      <c r="O355" s="22">
        <f t="shared" si="71"/>
        <v>5.3929999999999998</v>
      </c>
      <c r="P355" s="195"/>
    </row>
    <row r="356" spans="1:18" x14ac:dyDescent="0.25">
      <c r="A356" s="18"/>
      <c r="B356" s="49" t="s">
        <v>168</v>
      </c>
      <c r="C356" s="17"/>
      <c r="D356" s="117"/>
      <c r="E356" s="20"/>
      <c r="F356" s="117"/>
      <c r="G356" s="24"/>
      <c r="H356" s="117"/>
      <c r="I356" s="20"/>
      <c r="J356" s="11"/>
      <c r="K356" s="20"/>
      <c r="L356" s="11"/>
      <c r="M356" s="20"/>
      <c r="N356" s="24"/>
      <c r="O356" s="33"/>
      <c r="P356" s="176"/>
    </row>
    <row r="357" spans="1:18" ht="16.5" thickBot="1" x14ac:dyDescent="0.3">
      <c r="A357" s="76" t="s">
        <v>34</v>
      </c>
      <c r="B357" s="9"/>
      <c r="C357" s="19">
        <v>180</v>
      </c>
      <c r="D357" s="11">
        <v>0.9</v>
      </c>
      <c r="E357" s="20">
        <v>0</v>
      </c>
      <c r="F357" s="11">
        <v>18.18</v>
      </c>
      <c r="G357" s="46">
        <v>76.319999999999993</v>
      </c>
      <c r="H357" s="47">
        <v>1.9799999999999998E-2</v>
      </c>
      <c r="I357" s="19">
        <v>3.5999999999999996</v>
      </c>
      <c r="J357" s="47">
        <v>0</v>
      </c>
      <c r="K357" s="19">
        <v>0.18000000000000002</v>
      </c>
      <c r="L357" s="47">
        <v>12.6</v>
      </c>
      <c r="M357" s="19">
        <v>12.6</v>
      </c>
      <c r="N357" s="19">
        <v>7.2</v>
      </c>
      <c r="O357" s="47">
        <v>2.52</v>
      </c>
      <c r="P357" s="176" t="s">
        <v>197</v>
      </c>
    </row>
    <row r="358" spans="1:18" s="23" customFormat="1" ht="16.5" thickBot="1" x14ac:dyDescent="0.3">
      <c r="A358" s="119" t="s">
        <v>167</v>
      </c>
      <c r="B358" s="99"/>
      <c r="C358" s="21">
        <f>C357</f>
        <v>180</v>
      </c>
      <c r="D358" s="21">
        <f t="shared" ref="D358:G358" si="72">D357</f>
        <v>0.9</v>
      </c>
      <c r="E358" s="21">
        <f t="shared" si="72"/>
        <v>0</v>
      </c>
      <c r="F358" s="21">
        <f t="shared" si="72"/>
        <v>18.18</v>
      </c>
      <c r="G358" s="21">
        <f t="shared" si="72"/>
        <v>76.319999999999993</v>
      </c>
      <c r="H358" s="36">
        <f t="shared" ref="H358:O358" si="73">SUM(H357:H357)</f>
        <v>1.9799999999999998E-2</v>
      </c>
      <c r="I358" s="22">
        <f t="shared" si="73"/>
        <v>3.5999999999999996</v>
      </c>
      <c r="J358" s="36">
        <f t="shared" si="73"/>
        <v>0</v>
      </c>
      <c r="K358" s="22">
        <f t="shared" si="73"/>
        <v>0.18000000000000002</v>
      </c>
      <c r="L358" s="36">
        <f t="shared" si="73"/>
        <v>12.6</v>
      </c>
      <c r="M358" s="22">
        <f t="shared" si="73"/>
        <v>12.6</v>
      </c>
      <c r="N358" s="36">
        <f t="shared" si="73"/>
        <v>7.2</v>
      </c>
      <c r="O358" s="22">
        <f t="shared" si="73"/>
        <v>2.52</v>
      </c>
      <c r="P358" s="195"/>
      <c r="Q358" s="123"/>
    </row>
    <row r="359" spans="1:18" s="23" customFormat="1" ht="19.5" customHeight="1" thickBot="1" x14ac:dyDescent="0.3">
      <c r="A359" s="249" t="s">
        <v>367</v>
      </c>
      <c r="B359" s="250"/>
      <c r="C359" s="165">
        <f>C355+C358</f>
        <v>830</v>
      </c>
      <c r="D359" s="85">
        <f t="shared" ref="D359:O359" si="74">D355+D358</f>
        <v>24.052999999999997</v>
      </c>
      <c r="E359" s="85">
        <f t="shared" si="74"/>
        <v>25.84</v>
      </c>
      <c r="F359" s="85">
        <f t="shared" si="74"/>
        <v>101.13800000000001</v>
      </c>
      <c r="G359" s="85">
        <f t="shared" si="74"/>
        <v>722.29</v>
      </c>
      <c r="H359" s="85">
        <f t="shared" si="74"/>
        <v>0.2928</v>
      </c>
      <c r="I359" s="85">
        <f t="shared" si="74"/>
        <v>18.462999999999994</v>
      </c>
      <c r="J359" s="85">
        <f t="shared" si="74"/>
        <v>233.9</v>
      </c>
      <c r="K359" s="85">
        <f t="shared" si="74"/>
        <v>2.31</v>
      </c>
      <c r="L359" s="85">
        <f t="shared" si="74"/>
        <v>502.08999999999992</v>
      </c>
      <c r="M359" s="85">
        <f t="shared" si="74"/>
        <v>475.85</v>
      </c>
      <c r="N359" s="85">
        <f t="shared" si="74"/>
        <v>80.490000000000009</v>
      </c>
      <c r="O359" s="85">
        <f t="shared" si="74"/>
        <v>7.9130000000000003</v>
      </c>
      <c r="P359" s="194"/>
      <c r="Q359" s="123">
        <f>G359/2720</f>
        <v>0.26554779411764706</v>
      </c>
      <c r="R359" s="131" t="s">
        <v>323</v>
      </c>
    </row>
    <row r="360" spans="1:18" x14ac:dyDescent="0.25">
      <c r="A360" s="7"/>
      <c r="B360" s="16" t="s">
        <v>12</v>
      </c>
      <c r="C360" s="17"/>
      <c r="D360" s="117"/>
      <c r="E360" s="24"/>
      <c r="F360" s="117"/>
      <c r="G360" s="24"/>
      <c r="H360" s="152"/>
      <c r="I360" s="24"/>
      <c r="J360" s="152"/>
      <c r="K360" s="24"/>
      <c r="L360" s="117"/>
      <c r="M360" s="24"/>
      <c r="N360" s="152"/>
      <c r="O360" s="24"/>
      <c r="P360" s="198"/>
    </row>
    <row r="361" spans="1:18" x14ac:dyDescent="0.25">
      <c r="A361" s="18" t="s">
        <v>132</v>
      </c>
      <c r="B361" s="49"/>
      <c r="C361" s="19">
        <v>100</v>
      </c>
      <c r="D361" s="11">
        <v>1.0920000000000001</v>
      </c>
      <c r="E361" s="20">
        <v>6.0420000000000016</v>
      </c>
      <c r="F361" s="11">
        <v>3.777000000000001</v>
      </c>
      <c r="G361" s="20">
        <v>73.90000000000002</v>
      </c>
      <c r="H361" s="11">
        <v>3.1000000000000007E-2</v>
      </c>
      <c r="I361" s="20">
        <v>13.212000000000003</v>
      </c>
      <c r="J361" s="11"/>
      <c r="K361" s="20">
        <v>0.55000000000000004</v>
      </c>
      <c r="L361" s="11">
        <v>25.425000000000001</v>
      </c>
      <c r="M361" s="20">
        <v>35.625</v>
      </c>
      <c r="N361" s="11">
        <v>18.837999999999997</v>
      </c>
      <c r="O361" s="20">
        <v>0.66299999999999992</v>
      </c>
      <c r="P361" s="205" t="s">
        <v>292</v>
      </c>
    </row>
    <row r="362" spans="1:18" ht="31.5" x14ac:dyDescent="0.25">
      <c r="A362" s="18" t="s">
        <v>333</v>
      </c>
      <c r="B362" s="49"/>
      <c r="C362" s="19" t="s">
        <v>255</v>
      </c>
      <c r="D362" s="11">
        <v>5.8529</v>
      </c>
      <c r="E362" s="20">
        <v>8.0467000000000013</v>
      </c>
      <c r="F362" s="11">
        <v>15.925599999999999</v>
      </c>
      <c r="G362" s="20">
        <v>193.36</v>
      </c>
      <c r="H362" s="11">
        <v>0.10740000000000001</v>
      </c>
      <c r="I362" s="20">
        <v>13.277199999999999</v>
      </c>
      <c r="J362" s="11">
        <v>14.378</v>
      </c>
      <c r="K362" s="20">
        <v>2.4291999999999998</v>
      </c>
      <c r="L362" s="11">
        <v>53.612200000000001</v>
      </c>
      <c r="M362" s="20">
        <v>83.375999999999991</v>
      </c>
      <c r="N362" s="11">
        <v>30.561199999999999</v>
      </c>
      <c r="O362" s="20">
        <v>1.2181999999999999</v>
      </c>
      <c r="P362" s="205" t="s">
        <v>293</v>
      </c>
    </row>
    <row r="363" spans="1:18" x14ac:dyDescent="0.25">
      <c r="A363" s="18" t="s">
        <v>131</v>
      </c>
      <c r="B363" s="49"/>
      <c r="C363" s="19">
        <v>100</v>
      </c>
      <c r="D363" s="11">
        <v>9.75</v>
      </c>
      <c r="E363" s="20">
        <v>12.48</v>
      </c>
      <c r="F363" s="11">
        <v>6.4</v>
      </c>
      <c r="G363" s="20">
        <v>143.75</v>
      </c>
      <c r="H363" s="11">
        <v>7.0000000000000007E-2</v>
      </c>
      <c r="I363" s="20">
        <v>2</v>
      </c>
      <c r="J363" s="11">
        <v>16.100000000000001</v>
      </c>
      <c r="K363" s="20">
        <v>1.58</v>
      </c>
      <c r="L363" s="11">
        <v>18.82</v>
      </c>
      <c r="M363" s="20">
        <v>146.4</v>
      </c>
      <c r="N363" s="11">
        <v>18.93</v>
      </c>
      <c r="O363" s="20">
        <v>2</v>
      </c>
      <c r="P363" s="205" t="s">
        <v>196</v>
      </c>
    </row>
    <row r="364" spans="1:18" ht="31.5" x14ac:dyDescent="0.25">
      <c r="A364" s="18" t="s">
        <v>60</v>
      </c>
      <c r="B364" s="49"/>
      <c r="C364" s="19" t="s">
        <v>166</v>
      </c>
      <c r="D364" s="11">
        <v>6.8313999999999995</v>
      </c>
      <c r="E364" s="20">
        <v>4.4328000000000003</v>
      </c>
      <c r="F364" s="11">
        <v>38.373999999999995</v>
      </c>
      <c r="G364" s="20">
        <v>220.55999999999997</v>
      </c>
      <c r="H364" s="11">
        <v>6.8399999999999989E-2</v>
      </c>
      <c r="I364" s="20">
        <v>0</v>
      </c>
      <c r="J364" s="11">
        <v>20</v>
      </c>
      <c r="K364" s="20">
        <v>0.9770000000000002</v>
      </c>
      <c r="L364" s="11">
        <v>14.629800000000001</v>
      </c>
      <c r="M364" s="20">
        <v>46.101300000000002</v>
      </c>
      <c r="N364" s="11">
        <v>10.3428</v>
      </c>
      <c r="O364" s="20">
        <v>1.0324</v>
      </c>
      <c r="P364" s="205" t="s">
        <v>294</v>
      </c>
    </row>
    <row r="365" spans="1:18" x14ac:dyDescent="0.25">
      <c r="A365" s="18" t="s">
        <v>396</v>
      </c>
      <c r="B365" s="9"/>
      <c r="C365" s="19">
        <v>200</v>
      </c>
      <c r="D365" s="54">
        <v>0.34599999999999997</v>
      </c>
      <c r="E365" s="28">
        <v>7.5999999999999998E-2</v>
      </c>
      <c r="F365" s="70">
        <v>17.873999999999995</v>
      </c>
      <c r="G365" s="71">
        <v>74.199999999999989</v>
      </c>
      <c r="H365" s="11">
        <v>2.1999999999999999E-2</v>
      </c>
      <c r="I365" s="20">
        <v>0</v>
      </c>
      <c r="J365" s="11">
        <v>0</v>
      </c>
      <c r="K365" s="20">
        <v>7.5999999999999998E-2</v>
      </c>
      <c r="L365" s="11">
        <v>19.96</v>
      </c>
      <c r="M365" s="20">
        <v>19.36</v>
      </c>
      <c r="N365" s="11">
        <v>8.1199999999999992</v>
      </c>
      <c r="O365" s="20">
        <v>0.41399999999999992</v>
      </c>
      <c r="P365" s="188" t="s">
        <v>295</v>
      </c>
    </row>
    <row r="366" spans="1:18" ht="16.5" customHeight="1" x14ac:dyDescent="0.25">
      <c r="A366" s="18" t="s">
        <v>13</v>
      </c>
      <c r="B366" s="73"/>
      <c r="C366" s="53">
        <v>60</v>
      </c>
      <c r="D366" s="31">
        <v>3.96</v>
      </c>
      <c r="E366" s="32">
        <v>0.72</v>
      </c>
      <c r="F366" s="31">
        <v>23.76</v>
      </c>
      <c r="G366" s="32">
        <v>118.80000000000001</v>
      </c>
      <c r="H366" s="31">
        <v>0.10200000000000002</v>
      </c>
      <c r="I366" s="32"/>
      <c r="J366" s="31"/>
      <c r="K366" s="32">
        <v>0.84</v>
      </c>
      <c r="L366" s="31">
        <v>17.400000000000002</v>
      </c>
      <c r="M366" s="32">
        <v>90.000000000000014</v>
      </c>
      <c r="N366" s="31">
        <v>28.200000000000006</v>
      </c>
      <c r="O366" s="32">
        <v>2.3400000000000003</v>
      </c>
      <c r="P366" s="205" t="s">
        <v>198</v>
      </c>
    </row>
    <row r="367" spans="1:18" ht="19.5" customHeight="1" thickBot="1" x14ac:dyDescent="0.3">
      <c r="A367" s="18" t="s">
        <v>35</v>
      </c>
      <c r="B367" s="9"/>
      <c r="C367" s="19">
        <v>50</v>
      </c>
      <c r="D367" s="11">
        <v>3.8</v>
      </c>
      <c r="E367" s="20">
        <v>0.4</v>
      </c>
      <c r="F367" s="11">
        <v>24.6</v>
      </c>
      <c r="G367" s="20">
        <v>117.5</v>
      </c>
      <c r="H367" s="11">
        <v>5.5000000000000007E-2</v>
      </c>
      <c r="I367" s="20">
        <v>0</v>
      </c>
      <c r="J367" s="11">
        <v>0</v>
      </c>
      <c r="K367" s="20">
        <v>0.55000000000000004</v>
      </c>
      <c r="L367" s="11">
        <v>10</v>
      </c>
      <c r="M367" s="20">
        <v>32.5</v>
      </c>
      <c r="N367" s="11">
        <v>7.0000000000000009</v>
      </c>
      <c r="O367" s="20">
        <v>0.55000000000000016</v>
      </c>
      <c r="P367" s="176" t="s">
        <v>188</v>
      </c>
    </row>
    <row r="368" spans="1:18" ht="21" customHeight="1" thickBot="1" x14ac:dyDescent="0.3">
      <c r="A368" s="119" t="s">
        <v>167</v>
      </c>
      <c r="B368" s="98"/>
      <c r="C368" s="21">
        <v>966</v>
      </c>
      <c r="D368" s="22">
        <f>SUM(D361:D367)</f>
        <v>31.632300000000001</v>
      </c>
      <c r="E368" s="22">
        <f t="shared" ref="E368:O368" si="75">SUM(E361:E367)</f>
        <v>32.197500000000005</v>
      </c>
      <c r="F368" s="22">
        <f t="shared" si="75"/>
        <v>130.7106</v>
      </c>
      <c r="G368" s="22">
        <f t="shared" si="75"/>
        <v>942.06999999999994</v>
      </c>
      <c r="H368" s="22">
        <f t="shared" si="75"/>
        <v>0.45580000000000009</v>
      </c>
      <c r="I368" s="22">
        <f t="shared" si="75"/>
        <v>28.489200000000004</v>
      </c>
      <c r="J368" s="22">
        <f t="shared" si="75"/>
        <v>50.478000000000002</v>
      </c>
      <c r="K368" s="22">
        <f t="shared" si="75"/>
        <v>7.0021999999999993</v>
      </c>
      <c r="L368" s="22">
        <f t="shared" si="75"/>
        <v>159.84700000000001</v>
      </c>
      <c r="M368" s="22">
        <f t="shared" si="75"/>
        <v>453.3623</v>
      </c>
      <c r="N368" s="22">
        <f t="shared" si="75"/>
        <v>121.99199999999999</v>
      </c>
      <c r="O368" s="22">
        <f t="shared" si="75"/>
        <v>8.2176000000000009</v>
      </c>
      <c r="P368" s="195"/>
      <c r="Q368" s="123">
        <f>G368/2720</f>
        <v>0.34634926470588234</v>
      </c>
      <c r="R368" s="134" t="s">
        <v>320</v>
      </c>
    </row>
    <row r="369" spans="1:18" ht="16.5" customHeight="1" thickBot="1" x14ac:dyDescent="0.3">
      <c r="A369" s="119" t="s">
        <v>169</v>
      </c>
      <c r="B369" s="100"/>
      <c r="C369" s="21">
        <f>C355+C358+C368</f>
        <v>1796</v>
      </c>
      <c r="D369" s="22">
        <f>D355+D358+D368</f>
        <v>55.685299999999998</v>
      </c>
      <c r="E369" s="22">
        <f t="shared" ref="E369:O369" si="76">E355+E358+E368</f>
        <v>58.037500000000009</v>
      </c>
      <c r="F369" s="22">
        <f t="shared" si="76"/>
        <v>231.8486</v>
      </c>
      <c r="G369" s="22">
        <f t="shared" si="76"/>
        <v>1664.36</v>
      </c>
      <c r="H369" s="22">
        <f t="shared" si="76"/>
        <v>0.74860000000000015</v>
      </c>
      <c r="I369" s="22">
        <f t="shared" si="76"/>
        <v>46.952199999999998</v>
      </c>
      <c r="J369" s="22">
        <f t="shared" si="76"/>
        <v>284.37799999999999</v>
      </c>
      <c r="K369" s="22">
        <f t="shared" si="76"/>
        <v>9.3121999999999989</v>
      </c>
      <c r="L369" s="22">
        <f t="shared" si="76"/>
        <v>661.9369999999999</v>
      </c>
      <c r="M369" s="22">
        <f t="shared" si="76"/>
        <v>929.21230000000003</v>
      </c>
      <c r="N369" s="22">
        <f t="shared" si="76"/>
        <v>202.482</v>
      </c>
      <c r="O369" s="22">
        <f t="shared" si="76"/>
        <v>16.130600000000001</v>
      </c>
      <c r="P369" s="195"/>
      <c r="Q369" s="124">
        <f>G369/2720</f>
        <v>0.61189705882352941</v>
      </c>
      <c r="R369" s="131" t="s">
        <v>321</v>
      </c>
    </row>
    <row r="370" spans="1:18" x14ac:dyDescent="0.25">
      <c r="A370" s="38"/>
      <c r="B370" s="49"/>
      <c r="C370" s="81"/>
      <c r="D370" s="56"/>
      <c r="E370" s="56"/>
      <c r="F370" s="56"/>
      <c r="G370" s="56"/>
      <c r="H370" s="56"/>
      <c r="I370" s="56"/>
      <c r="J370" s="56"/>
      <c r="K370" s="56"/>
      <c r="L370" s="56"/>
      <c r="M370" s="84"/>
      <c r="N370" s="84"/>
      <c r="O370" s="56"/>
      <c r="P370" s="199"/>
    </row>
    <row r="371" spans="1:18" ht="16.5" thickBot="1" x14ac:dyDescent="0.3">
      <c r="A371" s="75" t="s">
        <v>180</v>
      </c>
      <c r="B371" s="97"/>
      <c r="C371" s="80"/>
      <c r="M371" s="128"/>
      <c r="N371" s="128"/>
      <c r="P371" s="200"/>
    </row>
    <row r="372" spans="1:18" ht="15.75" customHeight="1" x14ac:dyDescent="0.25">
      <c r="A372" s="7" t="s">
        <v>148</v>
      </c>
      <c r="B372" s="82"/>
      <c r="C372" s="41" t="s">
        <v>149</v>
      </c>
      <c r="D372" s="251" t="s">
        <v>150</v>
      </c>
      <c r="E372" s="252"/>
      <c r="F372" s="253"/>
      <c r="G372" s="24" t="s">
        <v>151</v>
      </c>
      <c r="H372" s="264" t="s">
        <v>152</v>
      </c>
      <c r="I372" s="261" t="s">
        <v>153</v>
      </c>
      <c r="J372" s="267" t="s">
        <v>154</v>
      </c>
      <c r="K372" s="261" t="s">
        <v>155</v>
      </c>
      <c r="L372" s="267" t="s">
        <v>156</v>
      </c>
      <c r="M372" s="261" t="s">
        <v>157</v>
      </c>
      <c r="N372" s="264" t="s">
        <v>158</v>
      </c>
      <c r="O372" s="261" t="s">
        <v>159</v>
      </c>
      <c r="P372" s="208" t="s">
        <v>170</v>
      </c>
    </row>
    <row r="373" spans="1:18" ht="16.5" thickBot="1" x14ac:dyDescent="0.3">
      <c r="A373" s="18" t="s">
        <v>160</v>
      </c>
      <c r="B373" s="9"/>
      <c r="C373" s="42" t="s">
        <v>161</v>
      </c>
      <c r="D373" s="254"/>
      <c r="E373" s="255"/>
      <c r="F373" s="256"/>
      <c r="G373" s="20" t="s">
        <v>173</v>
      </c>
      <c r="H373" s="265"/>
      <c r="I373" s="262"/>
      <c r="J373" s="268"/>
      <c r="K373" s="262"/>
      <c r="L373" s="268"/>
      <c r="M373" s="262"/>
      <c r="N373" s="265"/>
      <c r="O373" s="262"/>
      <c r="P373" s="191" t="s">
        <v>171</v>
      </c>
    </row>
    <row r="374" spans="1:18" ht="16.5" thickBot="1" x14ac:dyDescent="0.3">
      <c r="A374" s="13"/>
      <c r="B374" s="93"/>
      <c r="C374" s="57"/>
      <c r="D374" s="14" t="s">
        <v>162</v>
      </c>
      <c r="E374" s="14" t="s">
        <v>163</v>
      </c>
      <c r="F374" s="52" t="s">
        <v>164</v>
      </c>
      <c r="G374" s="14" t="s">
        <v>165</v>
      </c>
      <c r="H374" s="266"/>
      <c r="I374" s="263"/>
      <c r="J374" s="269"/>
      <c r="K374" s="263"/>
      <c r="L374" s="269"/>
      <c r="M374" s="263"/>
      <c r="N374" s="266"/>
      <c r="O374" s="263"/>
      <c r="P374" s="209"/>
    </row>
    <row r="375" spans="1:18" x14ac:dyDescent="0.25">
      <c r="A375" s="18"/>
      <c r="B375" s="16" t="s">
        <v>5</v>
      </c>
      <c r="C375" s="41"/>
      <c r="D375" s="117"/>
      <c r="E375" s="24"/>
      <c r="F375" s="117"/>
      <c r="G375" s="24"/>
      <c r="H375" s="117"/>
      <c r="I375" s="24"/>
      <c r="J375" s="11"/>
      <c r="K375" s="24"/>
      <c r="L375" s="11"/>
      <c r="M375" s="24"/>
      <c r="N375" s="116"/>
      <c r="O375" s="24"/>
      <c r="P375" s="191"/>
    </row>
    <row r="376" spans="1:18" x14ac:dyDescent="0.25">
      <c r="A376" s="18" t="s">
        <v>91</v>
      </c>
      <c r="B376" s="49"/>
      <c r="C376" s="42" t="s">
        <v>92</v>
      </c>
      <c r="D376" s="11">
        <v>2.33</v>
      </c>
      <c r="E376" s="20">
        <v>8.1199999999999992</v>
      </c>
      <c r="F376" s="11">
        <v>15.549999999999997</v>
      </c>
      <c r="G376" s="20">
        <v>144.59999999999997</v>
      </c>
      <c r="H376" s="11">
        <v>3.2999999999999988E-2</v>
      </c>
      <c r="I376" s="20">
        <v>0</v>
      </c>
      <c r="J376" s="11">
        <v>40</v>
      </c>
      <c r="K376" s="20">
        <v>0.62</v>
      </c>
      <c r="L376" s="11">
        <v>8.1</v>
      </c>
      <c r="M376" s="20">
        <v>22.5</v>
      </c>
      <c r="N376" s="12">
        <v>3.9</v>
      </c>
      <c r="O376" s="20">
        <v>0.38</v>
      </c>
      <c r="P376" s="191" t="s">
        <v>186</v>
      </c>
    </row>
    <row r="377" spans="1:18" ht="31.5" x14ac:dyDescent="0.25">
      <c r="A377" s="18" t="s">
        <v>316</v>
      </c>
      <c r="B377" s="49"/>
      <c r="C377" s="42" t="s">
        <v>250</v>
      </c>
      <c r="D377" s="11">
        <v>8.5500000000000007</v>
      </c>
      <c r="E377" s="20">
        <v>5.2299999999999995</v>
      </c>
      <c r="F377" s="11">
        <v>28.38</v>
      </c>
      <c r="G377" s="20">
        <v>208.2</v>
      </c>
      <c r="H377" s="11">
        <v>0.12660000000000002</v>
      </c>
      <c r="I377" s="20">
        <v>0.76800000000000013</v>
      </c>
      <c r="J377" s="11">
        <v>102.60000000000002</v>
      </c>
      <c r="K377" s="20">
        <v>5.1480000000000006</v>
      </c>
      <c r="L377" s="11">
        <v>380.58000000000004</v>
      </c>
      <c r="M377" s="20">
        <v>475.78800000000001</v>
      </c>
      <c r="N377" s="12">
        <v>51.744</v>
      </c>
      <c r="O377" s="20">
        <v>1.284</v>
      </c>
      <c r="P377" s="191" t="s">
        <v>248</v>
      </c>
    </row>
    <row r="378" spans="1:18" x14ac:dyDescent="0.25">
      <c r="A378" s="18" t="s">
        <v>19</v>
      </c>
      <c r="B378" s="49"/>
      <c r="C378" s="42" t="s">
        <v>218</v>
      </c>
      <c r="D378" s="11">
        <v>0.38</v>
      </c>
      <c r="E378" s="20">
        <v>9.69E-2</v>
      </c>
      <c r="F378" s="11">
        <v>10.056000000000001</v>
      </c>
      <c r="G378" s="20">
        <v>42.66</v>
      </c>
      <c r="H378" s="11">
        <v>1.9000000000000002E-3</v>
      </c>
      <c r="I378" s="20">
        <v>0.19000000000000003</v>
      </c>
      <c r="J378" s="11">
        <v>0</v>
      </c>
      <c r="K378" s="20">
        <v>0</v>
      </c>
      <c r="L378" s="11">
        <v>18.939</v>
      </c>
      <c r="M378" s="20">
        <v>15.656000000000002</v>
      </c>
      <c r="N378" s="12">
        <v>8.3600000000000012</v>
      </c>
      <c r="O378" s="20">
        <v>1.5880000000000001</v>
      </c>
      <c r="P378" s="191" t="s">
        <v>281</v>
      </c>
    </row>
    <row r="379" spans="1:18" x14ac:dyDescent="0.25">
      <c r="A379" s="18" t="s">
        <v>70</v>
      </c>
      <c r="B379" s="9"/>
      <c r="C379" s="42">
        <v>120</v>
      </c>
      <c r="D379" s="12">
        <v>0.48</v>
      </c>
      <c r="E379" s="20">
        <v>0.48</v>
      </c>
      <c r="F379" s="20">
        <v>11.759999999999998</v>
      </c>
      <c r="G379" s="20">
        <v>56.399999999999984</v>
      </c>
      <c r="H379" s="10">
        <v>3.599999999999999E-2</v>
      </c>
      <c r="I379" s="19">
        <v>11.999999999999996</v>
      </c>
      <c r="J379" s="47">
        <v>0</v>
      </c>
      <c r="K379" s="19">
        <v>0.24</v>
      </c>
      <c r="L379" s="47">
        <v>19.2</v>
      </c>
      <c r="M379" s="19">
        <v>13.2</v>
      </c>
      <c r="N379" s="19">
        <v>10.799999999999999</v>
      </c>
      <c r="O379" s="47">
        <v>2.6399999999999997</v>
      </c>
      <c r="P379" s="176" t="s">
        <v>189</v>
      </c>
    </row>
    <row r="380" spans="1:18" ht="20.25" customHeight="1" thickBot="1" x14ac:dyDescent="0.3">
      <c r="A380" s="18" t="s">
        <v>37</v>
      </c>
      <c r="B380" s="49"/>
      <c r="C380" s="42">
        <v>30</v>
      </c>
      <c r="D380" s="12">
        <v>2.25</v>
      </c>
      <c r="E380" s="20">
        <v>0.87</v>
      </c>
      <c r="F380" s="33">
        <v>15.419999999999998</v>
      </c>
      <c r="G380" s="12">
        <v>78.599999999999994</v>
      </c>
      <c r="H380" s="12">
        <v>3.3000000000000002E-2</v>
      </c>
      <c r="I380" s="20">
        <v>0</v>
      </c>
      <c r="J380" s="11">
        <v>0</v>
      </c>
      <c r="K380" s="20">
        <v>0.51</v>
      </c>
      <c r="L380" s="11">
        <v>5.7</v>
      </c>
      <c r="M380" s="20">
        <v>19.5</v>
      </c>
      <c r="N380" s="20">
        <v>3.9</v>
      </c>
      <c r="O380" s="11">
        <v>0.36</v>
      </c>
      <c r="P380" s="176" t="s">
        <v>188</v>
      </c>
    </row>
    <row r="381" spans="1:18" ht="16.5" thickBot="1" x14ac:dyDescent="0.3">
      <c r="A381" s="119" t="s">
        <v>167</v>
      </c>
      <c r="B381" s="98"/>
      <c r="C381" s="21">
        <v>600</v>
      </c>
      <c r="D381" s="22">
        <f>SUM(D376:D380)</f>
        <v>13.990000000000002</v>
      </c>
      <c r="E381" s="22">
        <f t="shared" ref="E381:O381" si="77">SUM(E376:E380)</f>
        <v>14.796899999999997</v>
      </c>
      <c r="F381" s="22">
        <f t="shared" si="77"/>
        <v>81.165999999999983</v>
      </c>
      <c r="G381" s="22">
        <f t="shared" si="77"/>
        <v>530.45999999999992</v>
      </c>
      <c r="H381" s="22">
        <f t="shared" si="77"/>
        <v>0.23050000000000001</v>
      </c>
      <c r="I381" s="22">
        <f t="shared" si="77"/>
        <v>12.957999999999997</v>
      </c>
      <c r="J381" s="22">
        <f t="shared" si="77"/>
        <v>142.60000000000002</v>
      </c>
      <c r="K381" s="22">
        <f t="shared" si="77"/>
        <v>6.5180000000000007</v>
      </c>
      <c r="L381" s="22">
        <f t="shared" si="77"/>
        <v>432.51900000000006</v>
      </c>
      <c r="M381" s="22">
        <f t="shared" si="77"/>
        <v>546.64400000000001</v>
      </c>
      <c r="N381" s="22">
        <f t="shared" si="77"/>
        <v>78.704000000000008</v>
      </c>
      <c r="O381" s="22">
        <f t="shared" si="77"/>
        <v>6.2519999999999998</v>
      </c>
      <c r="P381" s="210"/>
    </row>
    <row r="382" spans="1:18" x14ac:dyDescent="0.25">
      <c r="A382" s="18"/>
      <c r="B382" s="49" t="s">
        <v>168</v>
      </c>
      <c r="C382" s="43"/>
      <c r="D382" s="11"/>
      <c r="E382" s="20"/>
      <c r="F382" s="33"/>
      <c r="G382" s="20"/>
      <c r="H382" s="11"/>
      <c r="I382" s="20"/>
      <c r="J382" s="11"/>
      <c r="K382" s="20"/>
      <c r="L382" s="11"/>
      <c r="M382" s="20"/>
      <c r="N382" s="12"/>
      <c r="O382" s="20"/>
      <c r="P382" s="191"/>
    </row>
    <row r="383" spans="1:18" x14ac:dyDescent="0.25">
      <c r="A383" s="18" t="s">
        <v>85</v>
      </c>
      <c r="B383" s="49"/>
      <c r="C383" s="42">
        <v>35</v>
      </c>
      <c r="D383" s="11">
        <v>2.59</v>
      </c>
      <c r="E383" s="20">
        <v>3.29</v>
      </c>
      <c r="F383" s="11">
        <v>25.584999999999997</v>
      </c>
      <c r="G383" s="20">
        <v>142.44999999999999</v>
      </c>
      <c r="H383" s="11">
        <v>4.5499999999999999E-2</v>
      </c>
      <c r="I383" s="20"/>
      <c r="J383" s="11"/>
      <c r="K383" s="20">
        <v>1.2949999999999999</v>
      </c>
      <c r="L383" s="11">
        <v>9.1</v>
      </c>
      <c r="M383" s="20">
        <v>29.4</v>
      </c>
      <c r="N383" s="20">
        <v>10.5</v>
      </c>
      <c r="O383" s="11">
        <v>0.49</v>
      </c>
      <c r="P383" s="176"/>
    </row>
    <row r="384" spans="1:18" ht="16.5" thickBot="1" x14ac:dyDescent="0.3">
      <c r="A384" s="18" t="s">
        <v>328</v>
      </c>
      <c r="B384" s="49"/>
      <c r="C384" s="43" t="s">
        <v>230</v>
      </c>
      <c r="D384" s="11">
        <v>5.8</v>
      </c>
      <c r="E384" s="20">
        <v>5</v>
      </c>
      <c r="F384" s="11">
        <v>8.4</v>
      </c>
      <c r="G384" s="20">
        <v>102</v>
      </c>
      <c r="H384" s="11">
        <v>0.04</v>
      </c>
      <c r="I384" s="20">
        <v>0.6</v>
      </c>
      <c r="J384" s="11">
        <v>28</v>
      </c>
      <c r="K384" s="20"/>
      <c r="L384" s="11">
        <v>248</v>
      </c>
      <c r="M384" s="20">
        <v>184</v>
      </c>
      <c r="N384" s="12">
        <v>28</v>
      </c>
      <c r="O384" s="20">
        <v>0.2</v>
      </c>
      <c r="P384" s="191" t="s">
        <v>233</v>
      </c>
    </row>
    <row r="385" spans="1:18" ht="16.5" thickBot="1" x14ac:dyDescent="0.3">
      <c r="A385" s="119" t="s">
        <v>167</v>
      </c>
      <c r="B385" s="98"/>
      <c r="C385" s="102">
        <f>C383+C384</f>
        <v>235</v>
      </c>
      <c r="D385" s="102">
        <f t="shared" ref="D385:G385" si="78">D383+D384</f>
        <v>8.39</v>
      </c>
      <c r="E385" s="102">
        <f t="shared" si="78"/>
        <v>8.2899999999999991</v>
      </c>
      <c r="F385" s="102">
        <f t="shared" si="78"/>
        <v>33.984999999999999</v>
      </c>
      <c r="G385" s="102">
        <f t="shared" si="78"/>
        <v>244.45</v>
      </c>
      <c r="H385" s="36">
        <f t="shared" ref="H385:O385" si="79">SUM(H384)</f>
        <v>0.04</v>
      </c>
      <c r="I385" s="22">
        <f t="shared" si="79"/>
        <v>0.6</v>
      </c>
      <c r="J385" s="36">
        <f t="shared" si="79"/>
        <v>28</v>
      </c>
      <c r="K385" s="22">
        <f t="shared" si="79"/>
        <v>0</v>
      </c>
      <c r="L385" s="36">
        <f t="shared" si="79"/>
        <v>248</v>
      </c>
      <c r="M385" s="22">
        <f t="shared" si="79"/>
        <v>184</v>
      </c>
      <c r="N385" s="36">
        <f t="shared" si="79"/>
        <v>28</v>
      </c>
      <c r="O385" s="22">
        <f t="shared" si="79"/>
        <v>0.2</v>
      </c>
      <c r="P385" s="210"/>
      <c r="Q385" s="124"/>
    </row>
    <row r="386" spans="1:18" ht="21" customHeight="1" thickBot="1" x14ac:dyDescent="0.3">
      <c r="A386" s="249" t="s">
        <v>367</v>
      </c>
      <c r="B386" s="250"/>
      <c r="C386" s="165">
        <f>C381+C385</f>
        <v>835</v>
      </c>
      <c r="D386" s="85">
        <f>D381+D385</f>
        <v>22.380000000000003</v>
      </c>
      <c r="E386" s="85">
        <f t="shared" ref="E386:O386" si="80">E381+E385</f>
        <v>23.086899999999996</v>
      </c>
      <c r="F386" s="85">
        <f t="shared" si="80"/>
        <v>115.15099999999998</v>
      </c>
      <c r="G386" s="85">
        <f t="shared" si="80"/>
        <v>774.90999999999985</v>
      </c>
      <c r="H386" s="85">
        <f t="shared" si="80"/>
        <v>0.27050000000000002</v>
      </c>
      <c r="I386" s="85">
        <f t="shared" si="80"/>
        <v>13.557999999999996</v>
      </c>
      <c r="J386" s="85">
        <f t="shared" si="80"/>
        <v>170.60000000000002</v>
      </c>
      <c r="K386" s="85">
        <f t="shared" si="80"/>
        <v>6.5180000000000007</v>
      </c>
      <c r="L386" s="85">
        <f t="shared" si="80"/>
        <v>680.51900000000001</v>
      </c>
      <c r="M386" s="85">
        <f t="shared" si="80"/>
        <v>730.64400000000001</v>
      </c>
      <c r="N386" s="85">
        <f t="shared" si="80"/>
        <v>106.70400000000001</v>
      </c>
      <c r="O386" s="85">
        <f t="shared" si="80"/>
        <v>6.452</v>
      </c>
      <c r="P386" s="211">
        <f t="shared" ref="P386" si="81">P381+P385</f>
        <v>0</v>
      </c>
      <c r="Q386" s="124">
        <f>G386/2720</f>
        <v>0.28489338235294115</v>
      </c>
      <c r="R386" s="131" t="s">
        <v>323</v>
      </c>
    </row>
    <row r="387" spans="1:18" x14ac:dyDescent="0.25">
      <c r="A387" s="101"/>
      <c r="B387" s="16" t="s">
        <v>12</v>
      </c>
      <c r="C387" s="41"/>
      <c r="D387" s="84"/>
      <c r="E387" s="85"/>
      <c r="F387" s="84"/>
      <c r="G387" s="85"/>
      <c r="H387" s="84"/>
      <c r="I387" s="85"/>
      <c r="J387" s="84"/>
      <c r="K387" s="85"/>
      <c r="L387" s="84"/>
      <c r="M387" s="85"/>
      <c r="N387" s="86"/>
      <c r="O387" s="85"/>
      <c r="P387" s="208"/>
      <c r="Q387" s="124"/>
    </row>
    <row r="388" spans="1:18" x14ac:dyDescent="0.25">
      <c r="A388" s="72" t="s">
        <v>107</v>
      </c>
      <c r="B388" s="73"/>
      <c r="C388" s="42">
        <v>100</v>
      </c>
      <c r="D388" s="31">
        <v>0.8</v>
      </c>
      <c r="E388" s="32">
        <v>0.1</v>
      </c>
      <c r="F388" s="31">
        <v>2.5</v>
      </c>
      <c r="G388" s="32">
        <v>14</v>
      </c>
      <c r="H388" s="31">
        <v>0.03</v>
      </c>
      <c r="I388" s="32">
        <v>10</v>
      </c>
      <c r="J388" s="31">
        <v>0</v>
      </c>
      <c r="K388" s="32">
        <v>0.1</v>
      </c>
      <c r="L388" s="31">
        <v>23</v>
      </c>
      <c r="M388" s="32">
        <v>42</v>
      </c>
      <c r="N388" s="60">
        <v>14</v>
      </c>
      <c r="O388" s="32">
        <v>0.6</v>
      </c>
      <c r="P388" s="191" t="s">
        <v>194</v>
      </c>
    </row>
    <row r="389" spans="1:18" ht="31.5" x14ac:dyDescent="0.25">
      <c r="A389" s="72" t="s">
        <v>371</v>
      </c>
      <c r="B389" s="73"/>
      <c r="C389" s="42">
        <v>250</v>
      </c>
      <c r="D389" s="31">
        <v>2.5649999999999999</v>
      </c>
      <c r="E389" s="32">
        <v>5.5425000000000004</v>
      </c>
      <c r="F389" s="31">
        <v>11.62</v>
      </c>
      <c r="G389" s="32">
        <v>115.75</v>
      </c>
      <c r="H389" s="31">
        <v>0.05</v>
      </c>
      <c r="I389" s="32">
        <v>0.5</v>
      </c>
      <c r="J389" s="31">
        <v>12.5</v>
      </c>
      <c r="K389" s="32">
        <v>2.5750000000000002</v>
      </c>
      <c r="L389" s="31">
        <v>28.55</v>
      </c>
      <c r="M389" s="32">
        <v>38.5</v>
      </c>
      <c r="N389" s="60">
        <v>10.675000000000001</v>
      </c>
      <c r="O389" s="32">
        <v>0.65</v>
      </c>
      <c r="P389" s="191" t="s">
        <v>296</v>
      </c>
    </row>
    <row r="390" spans="1:18" ht="20.25" customHeight="1" x14ac:dyDescent="0.25">
      <c r="A390" s="72" t="s">
        <v>352</v>
      </c>
      <c r="B390" s="73"/>
      <c r="C390" s="42" t="s">
        <v>208</v>
      </c>
      <c r="D390" s="31">
        <v>14.82</v>
      </c>
      <c r="E390" s="32">
        <v>18.5</v>
      </c>
      <c r="F390" s="31">
        <v>15.5</v>
      </c>
      <c r="G390" s="32">
        <v>273.8</v>
      </c>
      <c r="H390" s="31">
        <v>0.13100000000000001</v>
      </c>
      <c r="I390" s="32">
        <v>7.8360000000000003</v>
      </c>
      <c r="J390" s="31">
        <v>41.56</v>
      </c>
      <c r="K390" s="32"/>
      <c r="L390" s="31">
        <v>81.718000000000004</v>
      </c>
      <c r="M390" s="32">
        <v>55.673999999999999</v>
      </c>
      <c r="N390" s="60">
        <v>37.569000000000003</v>
      </c>
      <c r="O390" s="32">
        <v>3.05</v>
      </c>
      <c r="P390" s="191" t="s">
        <v>196</v>
      </c>
    </row>
    <row r="391" spans="1:18" x14ac:dyDescent="0.25">
      <c r="A391" s="72" t="s">
        <v>22</v>
      </c>
      <c r="B391" s="73"/>
      <c r="C391" s="42">
        <v>180</v>
      </c>
      <c r="D391" s="31">
        <v>4.3811999999999998</v>
      </c>
      <c r="E391" s="32">
        <v>6.4493999999999989</v>
      </c>
      <c r="F391" s="31">
        <v>44.020799999999994</v>
      </c>
      <c r="G391" s="32">
        <v>251.64</v>
      </c>
      <c r="H391" s="31">
        <v>3.0600000000000002E-2</v>
      </c>
      <c r="I391" s="32"/>
      <c r="J391" s="31"/>
      <c r="K391" s="32">
        <v>0.33839999999999998</v>
      </c>
      <c r="L391" s="31">
        <v>1.6380000000000003</v>
      </c>
      <c r="M391" s="32">
        <v>73.134000000000015</v>
      </c>
      <c r="N391" s="60">
        <v>19.602000000000004</v>
      </c>
      <c r="O391" s="32">
        <v>0.63180000000000003</v>
      </c>
      <c r="P391" s="191" t="s">
        <v>285</v>
      </c>
    </row>
    <row r="392" spans="1:18" x14ac:dyDescent="0.25">
      <c r="A392" s="76" t="s">
        <v>34</v>
      </c>
      <c r="B392" s="9"/>
      <c r="C392" s="19">
        <v>180</v>
      </c>
      <c r="D392" s="11">
        <v>0.9</v>
      </c>
      <c r="E392" s="20">
        <v>0</v>
      </c>
      <c r="F392" s="11">
        <v>18.18</v>
      </c>
      <c r="G392" s="46">
        <v>76.319999999999993</v>
      </c>
      <c r="H392" s="47">
        <v>1.9799999999999998E-2</v>
      </c>
      <c r="I392" s="19">
        <v>3.5999999999999996</v>
      </c>
      <c r="J392" s="47">
        <v>0</v>
      </c>
      <c r="K392" s="19">
        <v>0.18000000000000002</v>
      </c>
      <c r="L392" s="47">
        <v>12.6</v>
      </c>
      <c r="M392" s="19">
        <v>12.6</v>
      </c>
      <c r="N392" s="19">
        <v>7.2</v>
      </c>
      <c r="O392" s="47">
        <v>2.52</v>
      </c>
      <c r="P392" s="176" t="s">
        <v>197</v>
      </c>
    </row>
    <row r="393" spans="1:18" ht="16.5" customHeight="1" x14ac:dyDescent="0.25">
      <c r="A393" s="72" t="s">
        <v>13</v>
      </c>
      <c r="B393" s="73"/>
      <c r="C393" s="42">
        <v>60</v>
      </c>
      <c r="D393" s="31">
        <v>3.96</v>
      </c>
      <c r="E393" s="32">
        <v>0.72</v>
      </c>
      <c r="F393" s="31">
        <v>23.76</v>
      </c>
      <c r="G393" s="32">
        <v>118.80000000000001</v>
      </c>
      <c r="H393" s="31">
        <v>0.10200000000000002</v>
      </c>
      <c r="I393" s="32"/>
      <c r="J393" s="31"/>
      <c r="K393" s="32">
        <v>0.84</v>
      </c>
      <c r="L393" s="31">
        <v>17.400000000000002</v>
      </c>
      <c r="M393" s="32">
        <v>90.000000000000014</v>
      </c>
      <c r="N393" s="60">
        <v>28.200000000000006</v>
      </c>
      <c r="O393" s="32">
        <v>2.3400000000000003</v>
      </c>
      <c r="P393" s="191" t="s">
        <v>198</v>
      </c>
    </row>
    <row r="394" spans="1:18" ht="21" customHeight="1" thickBot="1" x14ac:dyDescent="0.3">
      <c r="A394" s="8" t="s">
        <v>35</v>
      </c>
      <c r="B394" s="9"/>
      <c r="C394" s="43">
        <v>50</v>
      </c>
      <c r="D394" s="31">
        <v>3.8</v>
      </c>
      <c r="E394" s="32">
        <v>0.4</v>
      </c>
      <c r="F394" s="31">
        <v>24.6</v>
      </c>
      <c r="G394" s="32">
        <v>117.5</v>
      </c>
      <c r="H394" s="31">
        <v>5.5000000000000007E-2</v>
      </c>
      <c r="I394" s="32">
        <v>0</v>
      </c>
      <c r="J394" s="31">
        <v>0</v>
      </c>
      <c r="K394" s="32">
        <v>0.55000000000000004</v>
      </c>
      <c r="L394" s="31">
        <v>10</v>
      </c>
      <c r="M394" s="32">
        <v>32.5</v>
      </c>
      <c r="N394" s="60">
        <v>7.0000000000000009</v>
      </c>
      <c r="O394" s="32">
        <v>0.55000000000000016</v>
      </c>
      <c r="P394" s="191" t="s">
        <v>188</v>
      </c>
    </row>
    <row r="395" spans="1:18" ht="18" customHeight="1" thickBot="1" x14ac:dyDescent="0.3">
      <c r="A395" s="119" t="s">
        <v>167</v>
      </c>
      <c r="B395" s="98"/>
      <c r="C395" s="21">
        <v>920</v>
      </c>
      <c r="D395" s="22">
        <f>SUM(D388:D394)</f>
        <v>31.226200000000002</v>
      </c>
      <c r="E395" s="22">
        <f t="shared" ref="E395:O395" si="82">SUM(E388:E394)</f>
        <v>31.711899999999993</v>
      </c>
      <c r="F395" s="22">
        <f t="shared" si="82"/>
        <v>140.1808</v>
      </c>
      <c r="G395" s="22">
        <f t="shared" si="82"/>
        <v>967.81</v>
      </c>
      <c r="H395" s="22">
        <f t="shared" si="82"/>
        <v>0.41840000000000005</v>
      </c>
      <c r="I395" s="22">
        <f t="shared" si="82"/>
        <v>21.936</v>
      </c>
      <c r="J395" s="22">
        <f t="shared" si="82"/>
        <v>54.06</v>
      </c>
      <c r="K395" s="22">
        <f t="shared" si="82"/>
        <v>4.5834000000000001</v>
      </c>
      <c r="L395" s="22">
        <f t="shared" si="82"/>
        <v>174.90600000000001</v>
      </c>
      <c r="M395" s="22">
        <f t="shared" si="82"/>
        <v>344.40800000000002</v>
      </c>
      <c r="N395" s="22">
        <f t="shared" si="82"/>
        <v>124.24600000000001</v>
      </c>
      <c r="O395" s="22">
        <f t="shared" si="82"/>
        <v>10.341800000000001</v>
      </c>
      <c r="P395" s="210"/>
      <c r="Q395" s="124">
        <f>G395/2720</f>
        <v>0.35581249999999998</v>
      </c>
      <c r="R395" s="134" t="s">
        <v>320</v>
      </c>
    </row>
    <row r="396" spans="1:18" ht="18.75" customHeight="1" thickBot="1" x14ac:dyDescent="0.3">
      <c r="A396" s="48" t="s">
        <v>169</v>
      </c>
      <c r="B396" s="80"/>
      <c r="C396" s="163">
        <f>C381+C385+C395</f>
        <v>1755</v>
      </c>
      <c r="D396" s="65">
        <f t="shared" ref="D396:O396" si="83">D381+D385+D395</f>
        <v>53.606200000000001</v>
      </c>
      <c r="E396" s="65">
        <f t="shared" si="83"/>
        <v>54.798799999999986</v>
      </c>
      <c r="F396" s="65">
        <f t="shared" si="83"/>
        <v>255.33179999999999</v>
      </c>
      <c r="G396" s="65">
        <f t="shared" si="83"/>
        <v>1742.7199999999998</v>
      </c>
      <c r="H396" s="65">
        <f t="shared" si="83"/>
        <v>0.68890000000000007</v>
      </c>
      <c r="I396" s="65">
        <f t="shared" si="83"/>
        <v>35.494</v>
      </c>
      <c r="J396" s="65">
        <f t="shared" si="83"/>
        <v>224.66000000000003</v>
      </c>
      <c r="K396" s="65">
        <f t="shared" si="83"/>
        <v>11.101400000000002</v>
      </c>
      <c r="L396" s="65">
        <f t="shared" si="83"/>
        <v>855.42499999999995</v>
      </c>
      <c r="M396" s="65">
        <f t="shared" si="83"/>
        <v>1075.0520000000001</v>
      </c>
      <c r="N396" s="65">
        <f t="shared" si="83"/>
        <v>230.95000000000002</v>
      </c>
      <c r="O396" s="65">
        <f t="shared" si="83"/>
        <v>16.793800000000001</v>
      </c>
      <c r="P396" s="209"/>
      <c r="Q396" s="123">
        <f>G396/2720</f>
        <v>0.64070588235294113</v>
      </c>
      <c r="R396" s="131" t="s">
        <v>321</v>
      </c>
    </row>
    <row r="397" spans="1:18" x14ac:dyDescent="0.25">
      <c r="A397" s="38"/>
      <c r="B397" s="49"/>
      <c r="C397" s="87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84"/>
      <c r="P397" s="199"/>
    </row>
    <row r="398" spans="1:18" ht="16.5" thickBot="1" x14ac:dyDescent="0.3">
      <c r="A398" s="75" t="s">
        <v>181</v>
      </c>
      <c r="B398" s="97"/>
      <c r="C398" s="80"/>
      <c r="N398" s="128"/>
      <c r="O398" s="128"/>
      <c r="P398" s="200"/>
    </row>
    <row r="399" spans="1:18" ht="15.75" customHeight="1" x14ac:dyDescent="0.25">
      <c r="A399" s="7" t="s">
        <v>148</v>
      </c>
      <c r="B399" s="82"/>
      <c r="C399" s="41" t="s">
        <v>149</v>
      </c>
      <c r="D399" s="251" t="s">
        <v>150</v>
      </c>
      <c r="E399" s="252"/>
      <c r="F399" s="253"/>
      <c r="G399" s="24" t="s">
        <v>151</v>
      </c>
      <c r="H399" s="264" t="s">
        <v>152</v>
      </c>
      <c r="I399" s="261" t="s">
        <v>153</v>
      </c>
      <c r="J399" s="267" t="s">
        <v>154</v>
      </c>
      <c r="K399" s="261" t="s">
        <v>155</v>
      </c>
      <c r="L399" s="267" t="s">
        <v>156</v>
      </c>
      <c r="M399" s="261" t="s">
        <v>157</v>
      </c>
      <c r="N399" s="264" t="s">
        <v>158</v>
      </c>
      <c r="O399" s="261" t="s">
        <v>159</v>
      </c>
      <c r="P399" s="208" t="s">
        <v>170</v>
      </c>
    </row>
    <row r="400" spans="1:18" ht="16.5" thickBot="1" x14ac:dyDescent="0.3">
      <c r="A400" s="18" t="s">
        <v>160</v>
      </c>
      <c r="B400" s="9"/>
      <c r="C400" s="42" t="s">
        <v>161</v>
      </c>
      <c r="D400" s="254"/>
      <c r="E400" s="255"/>
      <c r="F400" s="256"/>
      <c r="G400" s="20" t="s">
        <v>173</v>
      </c>
      <c r="H400" s="265"/>
      <c r="I400" s="262"/>
      <c r="J400" s="268"/>
      <c r="K400" s="262"/>
      <c r="L400" s="268"/>
      <c r="M400" s="262"/>
      <c r="N400" s="265"/>
      <c r="O400" s="262"/>
      <c r="P400" s="191" t="s">
        <v>171</v>
      </c>
    </row>
    <row r="401" spans="1:18" ht="16.5" thickBot="1" x14ac:dyDescent="0.3">
      <c r="A401" s="18"/>
      <c r="B401" s="9"/>
      <c r="C401" s="42"/>
      <c r="D401" s="24" t="s">
        <v>162</v>
      </c>
      <c r="E401" s="24" t="s">
        <v>163</v>
      </c>
      <c r="F401" s="117" t="s">
        <v>164</v>
      </c>
      <c r="G401" s="24" t="s">
        <v>165</v>
      </c>
      <c r="H401" s="266"/>
      <c r="I401" s="263"/>
      <c r="J401" s="269"/>
      <c r="K401" s="263"/>
      <c r="L401" s="269"/>
      <c r="M401" s="263"/>
      <c r="N401" s="266"/>
      <c r="O401" s="263"/>
      <c r="P401" s="191"/>
    </row>
    <row r="402" spans="1:18" x14ac:dyDescent="0.25">
      <c r="A402" s="7"/>
      <c r="B402" s="16" t="s">
        <v>5</v>
      </c>
      <c r="C402" s="41"/>
      <c r="D402" s="117"/>
      <c r="E402" s="24"/>
      <c r="F402" s="117"/>
      <c r="G402" s="24"/>
      <c r="H402" s="117"/>
      <c r="I402" s="24"/>
      <c r="J402" s="117"/>
      <c r="K402" s="24"/>
      <c r="L402" s="117"/>
      <c r="M402" s="24"/>
      <c r="N402" s="117"/>
      <c r="O402" s="24"/>
      <c r="P402" s="208"/>
    </row>
    <row r="403" spans="1:18" x14ac:dyDescent="0.25">
      <c r="A403" s="18" t="s">
        <v>91</v>
      </c>
      <c r="B403" s="49"/>
      <c r="C403" s="42" t="s">
        <v>92</v>
      </c>
      <c r="D403" s="11">
        <v>2.33</v>
      </c>
      <c r="E403" s="20">
        <v>8.1199999999999992</v>
      </c>
      <c r="F403" s="11">
        <v>15.549999999999997</v>
      </c>
      <c r="G403" s="20">
        <v>144.59999999999997</v>
      </c>
      <c r="H403" s="11">
        <v>3.2999999999999988E-2</v>
      </c>
      <c r="I403" s="20">
        <v>0</v>
      </c>
      <c r="J403" s="11">
        <v>40</v>
      </c>
      <c r="K403" s="20">
        <v>0.62</v>
      </c>
      <c r="L403" s="11">
        <v>8.1</v>
      </c>
      <c r="M403" s="20">
        <v>22.5</v>
      </c>
      <c r="N403" s="11">
        <v>3.9</v>
      </c>
      <c r="O403" s="20">
        <v>0.38</v>
      </c>
      <c r="P403" s="191" t="s">
        <v>186</v>
      </c>
    </row>
    <row r="404" spans="1:18" x14ac:dyDescent="0.25">
      <c r="A404" s="18" t="s">
        <v>73</v>
      </c>
      <c r="B404" s="49"/>
      <c r="C404" s="42">
        <v>200</v>
      </c>
      <c r="D404" s="11">
        <v>7.67</v>
      </c>
      <c r="E404" s="20">
        <v>11.32</v>
      </c>
      <c r="F404" s="11">
        <v>35.46</v>
      </c>
      <c r="G404" s="20">
        <v>219.22</v>
      </c>
      <c r="H404" s="11">
        <v>0.09</v>
      </c>
      <c r="I404" s="20">
        <v>0.96</v>
      </c>
      <c r="J404" s="11">
        <v>14.799999999999997</v>
      </c>
      <c r="K404" s="20">
        <v>0.29000000000000004</v>
      </c>
      <c r="L404" s="11">
        <v>136.07</v>
      </c>
      <c r="M404" s="20">
        <v>150.61000000000001</v>
      </c>
      <c r="N404" s="11">
        <v>31.61</v>
      </c>
      <c r="O404" s="20">
        <v>1.66</v>
      </c>
      <c r="P404" s="191" t="s">
        <v>289</v>
      </c>
    </row>
    <row r="405" spans="1:18" x14ac:dyDescent="0.25">
      <c r="A405" s="18" t="s">
        <v>80</v>
      </c>
      <c r="B405" s="49"/>
      <c r="C405" s="42" t="s">
        <v>216</v>
      </c>
      <c r="D405" s="11">
        <v>2.4249999999999998</v>
      </c>
      <c r="E405" s="20">
        <v>4.9525499999999996</v>
      </c>
      <c r="F405" s="11">
        <v>13.747749999999998</v>
      </c>
      <c r="G405" s="20">
        <v>99.14</v>
      </c>
      <c r="H405" s="11">
        <v>4.859999999999999E-2</v>
      </c>
      <c r="I405" s="20">
        <v>0</v>
      </c>
      <c r="J405" s="11">
        <v>29.134999999999998</v>
      </c>
      <c r="K405" s="20">
        <v>0.72500000000000009</v>
      </c>
      <c r="L405" s="11">
        <v>11.01135</v>
      </c>
      <c r="M405" s="20">
        <v>29.904000000000003</v>
      </c>
      <c r="N405" s="11">
        <v>8.5887000000000011</v>
      </c>
      <c r="O405" s="20">
        <v>0.50050000000000006</v>
      </c>
      <c r="P405" s="191" t="s">
        <v>217</v>
      </c>
    </row>
    <row r="406" spans="1:18" x14ac:dyDescent="0.25">
      <c r="A406" s="18" t="s">
        <v>45</v>
      </c>
      <c r="B406" s="9"/>
      <c r="C406" s="19" t="s">
        <v>230</v>
      </c>
      <c r="D406" s="11">
        <v>3.1659999999999999</v>
      </c>
      <c r="E406" s="20">
        <v>2.6780000000000004</v>
      </c>
      <c r="F406" s="11">
        <v>5.9660000000000011</v>
      </c>
      <c r="G406" s="20">
        <v>60.600000000000009</v>
      </c>
      <c r="H406" s="11">
        <v>4.4000000000000004E-2</v>
      </c>
      <c r="I406" s="20">
        <v>1.3</v>
      </c>
      <c r="J406" s="11">
        <v>20</v>
      </c>
      <c r="K406" s="20">
        <v>0</v>
      </c>
      <c r="L406" s="11">
        <v>125.48</v>
      </c>
      <c r="M406" s="20">
        <v>90</v>
      </c>
      <c r="N406" s="11">
        <v>14</v>
      </c>
      <c r="O406" s="20">
        <v>0.10400000000000001</v>
      </c>
      <c r="P406" s="191" t="s">
        <v>231</v>
      </c>
    </row>
    <row r="407" spans="1:18" x14ac:dyDescent="0.25">
      <c r="A407" s="18" t="s">
        <v>70</v>
      </c>
      <c r="B407" s="9"/>
      <c r="C407" s="19">
        <v>120</v>
      </c>
      <c r="D407" s="12">
        <v>0.48</v>
      </c>
      <c r="E407" s="20">
        <v>0.48</v>
      </c>
      <c r="F407" s="11">
        <v>11.759999999999998</v>
      </c>
      <c r="G407" s="20">
        <v>56.399999999999984</v>
      </c>
      <c r="H407" s="11">
        <v>3.599999999999999E-2</v>
      </c>
      <c r="I407" s="20">
        <v>11.999999999999996</v>
      </c>
      <c r="J407" s="11">
        <v>0</v>
      </c>
      <c r="K407" s="20">
        <v>0.24</v>
      </c>
      <c r="L407" s="11">
        <v>19.2</v>
      </c>
      <c r="M407" s="20">
        <v>13.2</v>
      </c>
      <c r="N407" s="11">
        <v>10.799999999999999</v>
      </c>
      <c r="O407" s="20">
        <v>2.6399999999999997</v>
      </c>
      <c r="P407" s="191" t="s">
        <v>189</v>
      </c>
    </row>
    <row r="408" spans="1:18" ht="15.75" customHeight="1" thickBot="1" x14ac:dyDescent="0.3">
      <c r="A408" s="18" t="s">
        <v>37</v>
      </c>
      <c r="B408" s="49"/>
      <c r="C408" s="42">
        <v>30</v>
      </c>
      <c r="D408" s="12">
        <v>2.25</v>
      </c>
      <c r="E408" s="20">
        <v>0.87</v>
      </c>
      <c r="F408" s="33">
        <v>15.419999999999998</v>
      </c>
      <c r="G408" s="12">
        <v>78.599999999999994</v>
      </c>
      <c r="H408" s="12">
        <v>3.3000000000000002E-2</v>
      </c>
      <c r="I408" s="20">
        <v>0</v>
      </c>
      <c r="J408" s="11">
        <v>0</v>
      </c>
      <c r="K408" s="20">
        <v>0.51</v>
      </c>
      <c r="L408" s="11">
        <v>5.7</v>
      </c>
      <c r="M408" s="20">
        <v>19.5</v>
      </c>
      <c r="N408" s="20">
        <v>3.9</v>
      </c>
      <c r="O408" s="11">
        <v>0.36</v>
      </c>
      <c r="P408" s="176" t="s">
        <v>188</v>
      </c>
    </row>
    <row r="409" spans="1:18" ht="16.5" thickBot="1" x14ac:dyDescent="0.3">
      <c r="A409" s="119" t="s">
        <v>167</v>
      </c>
      <c r="B409" s="98"/>
      <c r="C409" s="58">
        <v>640</v>
      </c>
      <c r="D409" s="22">
        <f>SUM(D403:D408)</f>
        <v>18.321000000000002</v>
      </c>
      <c r="E409" s="22">
        <f t="shared" ref="E409:O409" si="84">SUM(E403:E408)</f>
        <v>28.420549999999999</v>
      </c>
      <c r="F409" s="22">
        <f t="shared" si="84"/>
        <v>97.903749999999988</v>
      </c>
      <c r="G409" s="22">
        <f t="shared" si="84"/>
        <v>658.56</v>
      </c>
      <c r="H409" s="22">
        <f t="shared" si="84"/>
        <v>0.28459999999999996</v>
      </c>
      <c r="I409" s="22">
        <f t="shared" si="84"/>
        <v>14.259999999999996</v>
      </c>
      <c r="J409" s="22">
        <f t="shared" si="84"/>
        <v>103.935</v>
      </c>
      <c r="K409" s="22">
        <f t="shared" si="84"/>
        <v>2.3850000000000002</v>
      </c>
      <c r="L409" s="22">
        <f t="shared" si="84"/>
        <v>305.56134999999995</v>
      </c>
      <c r="M409" s="22">
        <f t="shared" si="84"/>
        <v>325.714</v>
      </c>
      <c r="N409" s="22">
        <f t="shared" si="84"/>
        <v>72.798700000000011</v>
      </c>
      <c r="O409" s="22">
        <f t="shared" si="84"/>
        <v>5.6444999999999999</v>
      </c>
      <c r="P409" s="210"/>
    </row>
    <row r="410" spans="1:18" x14ac:dyDescent="0.25">
      <c r="A410" s="18"/>
      <c r="B410" s="49" t="s">
        <v>168</v>
      </c>
      <c r="C410" s="43"/>
      <c r="D410" s="20"/>
      <c r="E410" s="20"/>
      <c r="F410" s="11"/>
      <c r="G410" s="20"/>
      <c r="H410" s="11"/>
      <c r="I410" s="20"/>
      <c r="J410" s="11"/>
      <c r="K410" s="20"/>
      <c r="L410" s="11"/>
      <c r="M410" s="20"/>
      <c r="N410" s="11"/>
      <c r="O410" s="20"/>
      <c r="P410" s="191"/>
    </row>
    <row r="411" spans="1:18" ht="16.5" thickBot="1" x14ac:dyDescent="0.3">
      <c r="A411" s="18" t="s">
        <v>88</v>
      </c>
      <c r="B411" s="9"/>
      <c r="C411" s="42">
        <v>200</v>
      </c>
      <c r="D411" s="20">
        <v>5.8</v>
      </c>
      <c r="E411" s="129">
        <v>5</v>
      </c>
      <c r="F411" s="33">
        <v>9.6</v>
      </c>
      <c r="G411" s="33">
        <v>107</v>
      </c>
      <c r="H411" s="11">
        <v>0.08</v>
      </c>
      <c r="I411" s="20">
        <v>2.6</v>
      </c>
      <c r="J411" s="11">
        <v>40</v>
      </c>
      <c r="K411" s="20"/>
      <c r="L411" s="11">
        <v>240</v>
      </c>
      <c r="M411" s="20">
        <v>180</v>
      </c>
      <c r="N411" s="11">
        <v>28</v>
      </c>
      <c r="O411" s="20">
        <v>0.2</v>
      </c>
      <c r="P411" s="213" t="s">
        <v>192</v>
      </c>
    </row>
    <row r="412" spans="1:18" s="23" customFormat="1" ht="16.5" thickBot="1" x14ac:dyDescent="0.3">
      <c r="A412" s="119" t="s">
        <v>167</v>
      </c>
      <c r="B412" s="99"/>
      <c r="C412" s="21">
        <f>C411</f>
        <v>200</v>
      </c>
      <c r="D412" s="22">
        <f t="shared" ref="D412:G412" si="85">D411</f>
        <v>5.8</v>
      </c>
      <c r="E412" s="22">
        <f t="shared" si="85"/>
        <v>5</v>
      </c>
      <c r="F412" s="22">
        <f t="shared" si="85"/>
        <v>9.6</v>
      </c>
      <c r="G412" s="22">
        <f t="shared" si="85"/>
        <v>107</v>
      </c>
      <c r="H412" s="36">
        <f t="shared" ref="H412:O412" si="86">SUM(H411:H411)</f>
        <v>0.08</v>
      </c>
      <c r="I412" s="22">
        <f t="shared" si="86"/>
        <v>2.6</v>
      </c>
      <c r="J412" s="36">
        <f t="shared" si="86"/>
        <v>40</v>
      </c>
      <c r="K412" s="22">
        <f t="shared" si="86"/>
        <v>0</v>
      </c>
      <c r="L412" s="36">
        <f t="shared" si="86"/>
        <v>240</v>
      </c>
      <c r="M412" s="22">
        <f t="shared" si="86"/>
        <v>180</v>
      </c>
      <c r="N412" s="36">
        <f t="shared" si="86"/>
        <v>28</v>
      </c>
      <c r="O412" s="22">
        <f t="shared" si="86"/>
        <v>0.2</v>
      </c>
      <c r="P412" s="210"/>
      <c r="Q412" s="123"/>
    </row>
    <row r="413" spans="1:18" s="23" customFormat="1" ht="18" customHeight="1" thickBot="1" x14ac:dyDescent="0.3">
      <c r="A413" s="249" t="s">
        <v>367</v>
      </c>
      <c r="B413" s="250"/>
      <c r="C413" s="165">
        <f>C409+C412</f>
        <v>840</v>
      </c>
      <c r="D413" s="85">
        <f>D409+D412</f>
        <v>24.121000000000002</v>
      </c>
      <c r="E413" s="85">
        <f t="shared" ref="E413:O413" si="87">E409+E412</f>
        <v>33.420549999999999</v>
      </c>
      <c r="F413" s="85">
        <f t="shared" si="87"/>
        <v>107.50374999999998</v>
      </c>
      <c r="G413" s="85">
        <f t="shared" si="87"/>
        <v>765.56</v>
      </c>
      <c r="H413" s="85">
        <f t="shared" si="87"/>
        <v>0.36459999999999998</v>
      </c>
      <c r="I413" s="85">
        <f t="shared" si="87"/>
        <v>16.859999999999996</v>
      </c>
      <c r="J413" s="85">
        <f t="shared" si="87"/>
        <v>143.935</v>
      </c>
      <c r="K413" s="85">
        <f t="shared" si="87"/>
        <v>2.3850000000000002</v>
      </c>
      <c r="L413" s="85">
        <f t="shared" si="87"/>
        <v>545.56134999999995</v>
      </c>
      <c r="M413" s="85">
        <f t="shared" si="87"/>
        <v>505.714</v>
      </c>
      <c r="N413" s="85">
        <f t="shared" si="87"/>
        <v>100.79870000000001</v>
      </c>
      <c r="O413" s="85">
        <f t="shared" si="87"/>
        <v>5.8445</v>
      </c>
      <c r="P413" s="208"/>
      <c r="Q413" s="123">
        <f>G413/2720</f>
        <v>0.28145588235294117</v>
      </c>
      <c r="R413" s="131" t="s">
        <v>323</v>
      </c>
    </row>
    <row r="414" spans="1:18" x14ac:dyDescent="0.25">
      <c r="A414" s="7"/>
      <c r="B414" s="16" t="s">
        <v>12</v>
      </c>
      <c r="C414" s="59"/>
      <c r="D414" s="117"/>
      <c r="E414" s="24"/>
      <c r="F414" s="118"/>
      <c r="G414" s="118"/>
      <c r="H414" s="117"/>
      <c r="I414" s="24"/>
      <c r="J414" s="117"/>
      <c r="K414" s="24"/>
      <c r="L414" s="117"/>
      <c r="M414" s="24"/>
      <c r="N414" s="117"/>
      <c r="O414" s="24"/>
      <c r="P414" s="224"/>
    </row>
    <row r="415" spans="1:18" ht="31.5" x14ac:dyDescent="0.25">
      <c r="A415" s="18" t="s">
        <v>297</v>
      </c>
      <c r="B415" s="49"/>
      <c r="C415" s="43" t="s">
        <v>262</v>
      </c>
      <c r="D415" s="11">
        <v>1.647</v>
      </c>
      <c r="E415" s="20">
        <v>4.1220000000000008</v>
      </c>
      <c r="F415" s="11">
        <v>7.2940000000000014</v>
      </c>
      <c r="G415" s="20">
        <v>72.90000000000002</v>
      </c>
      <c r="H415" s="11">
        <v>4.5000000000000012E-2</v>
      </c>
      <c r="I415" s="20">
        <v>6.8600000000000012</v>
      </c>
      <c r="J415" s="11">
        <v>0</v>
      </c>
      <c r="K415" s="20">
        <v>1.88</v>
      </c>
      <c r="L415" s="11">
        <v>28.330000000000002</v>
      </c>
      <c r="M415" s="20">
        <v>41.61</v>
      </c>
      <c r="N415" s="11">
        <v>18.392999999999997</v>
      </c>
      <c r="O415" s="20">
        <v>1.3049999999999997</v>
      </c>
      <c r="P415" s="215" t="s">
        <v>298</v>
      </c>
    </row>
    <row r="416" spans="1:18" ht="36" customHeight="1" x14ac:dyDescent="0.25">
      <c r="A416" s="18" t="s">
        <v>138</v>
      </c>
      <c r="B416" s="49"/>
      <c r="C416" s="43" t="s">
        <v>255</v>
      </c>
      <c r="D416" s="11">
        <v>4.2191700000000001</v>
      </c>
      <c r="E416" s="20">
        <v>7.7395300000000002</v>
      </c>
      <c r="F416" s="11">
        <v>8.3444500000000001</v>
      </c>
      <c r="G416" s="20">
        <v>127.521</v>
      </c>
      <c r="H416" s="11">
        <v>6.831000000000001E-2</v>
      </c>
      <c r="I416" s="20">
        <v>15.87</v>
      </c>
      <c r="J416" s="11">
        <v>12.2</v>
      </c>
      <c r="K416" s="20">
        <v>2.4503999999999997</v>
      </c>
      <c r="L416" s="11">
        <v>60.417199999999994</v>
      </c>
      <c r="M416" s="20">
        <v>77.942599999999999</v>
      </c>
      <c r="N416" s="11">
        <v>26.567</v>
      </c>
      <c r="O416" s="20">
        <v>1.0165999999999999</v>
      </c>
      <c r="P416" s="215" t="s">
        <v>299</v>
      </c>
    </row>
    <row r="417" spans="1:18" ht="31.5" x14ac:dyDescent="0.25">
      <c r="A417" s="18" t="s">
        <v>136</v>
      </c>
      <c r="B417" s="49"/>
      <c r="C417" s="43" t="s">
        <v>267</v>
      </c>
      <c r="D417" s="11">
        <v>12.959999999999999</v>
      </c>
      <c r="E417" s="20">
        <v>11.830000000000002</v>
      </c>
      <c r="F417" s="11">
        <v>15.909999999999998</v>
      </c>
      <c r="G417" s="20">
        <v>222.99999999999997</v>
      </c>
      <c r="H417" s="11">
        <v>7.9999999999999988E-2</v>
      </c>
      <c r="I417" s="20">
        <v>0.65999999999999992</v>
      </c>
      <c r="J417" s="11">
        <v>29.4</v>
      </c>
      <c r="K417" s="20">
        <v>5.0699999999999994</v>
      </c>
      <c r="L417" s="11">
        <v>73.079999999999984</v>
      </c>
      <c r="M417" s="20">
        <v>186.95999999999998</v>
      </c>
      <c r="N417" s="11">
        <v>41.139999999999993</v>
      </c>
      <c r="O417" s="20">
        <v>1.4699999999999998</v>
      </c>
      <c r="P417" s="215" t="s">
        <v>242</v>
      </c>
    </row>
    <row r="418" spans="1:18" x14ac:dyDescent="0.25">
      <c r="A418" s="18" t="s">
        <v>135</v>
      </c>
      <c r="B418" s="49"/>
      <c r="C418" s="43" t="s">
        <v>232</v>
      </c>
      <c r="D418" s="11">
        <v>3.6774</v>
      </c>
      <c r="E418" s="20">
        <v>5.7618</v>
      </c>
      <c r="F418" s="11">
        <v>24.526800000000001</v>
      </c>
      <c r="G418" s="20">
        <v>164.70000000000002</v>
      </c>
      <c r="H418" s="11">
        <v>0.16740000000000002</v>
      </c>
      <c r="I418" s="20">
        <v>21.7926</v>
      </c>
      <c r="J418" s="11">
        <v>0</v>
      </c>
      <c r="K418" s="20">
        <v>0.21779999999999999</v>
      </c>
      <c r="L418" s="11">
        <v>44.37</v>
      </c>
      <c r="M418" s="20">
        <v>103.91399999999999</v>
      </c>
      <c r="N418" s="11">
        <v>33.299999999999997</v>
      </c>
      <c r="O418" s="20">
        <v>1.2114</v>
      </c>
      <c r="P418" s="191" t="s">
        <v>276</v>
      </c>
    </row>
    <row r="419" spans="1:18" x14ac:dyDescent="0.25">
      <c r="A419" s="18" t="s">
        <v>394</v>
      </c>
      <c r="B419" s="9"/>
      <c r="C419" s="19">
        <v>200</v>
      </c>
      <c r="D419" s="11">
        <v>0.16</v>
      </c>
      <c r="E419" s="20">
        <v>0.16</v>
      </c>
      <c r="F419" s="11">
        <v>27.880000000000003</v>
      </c>
      <c r="G419" s="20">
        <v>114.60000000000001</v>
      </c>
      <c r="H419" s="11">
        <v>1.2E-2</v>
      </c>
      <c r="I419" s="20">
        <v>0.9</v>
      </c>
      <c r="J419" s="11">
        <v>0</v>
      </c>
      <c r="K419" s="20">
        <v>0.08</v>
      </c>
      <c r="L419" s="11">
        <v>14.180000000000001</v>
      </c>
      <c r="M419" s="20">
        <v>4.4000000000000004</v>
      </c>
      <c r="N419" s="11">
        <v>5.1400000000000006</v>
      </c>
      <c r="O419" s="20">
        <v>0.95200000000000007</v>
      </c>
      <c r="P419" s="213" t="s">
        <v>243</v>
      </c>
    </row>
    <row r="420" spans="1:18" ht="20.25" customHeight="1" x14ac:dyDescent="0.25">
      <c r="A420" s="18" t="s">
        <v>13</v>
      </c>
      <c r="B420" s="9"/>
      <c r="C420" s="19">
        <v>60</v>
      </c>
      <c r="D420" s="11">
        <v>3.96</v>
      </c>
      <c r="E420" s="20">
        <v>0.72</v>
      </c>
      <c r="F420" s="11">
        <v>23.76</v>
      </c>
      <c r="G420" s="20">
        <v>118.80000000000001</v>
      </c>
      <c r="H420" s="11">
        <v>0.10200000000000002</v>
      </c>
      <c r="I420" s="20"/>
      <c r="J420" s="11"/>
      <c r="K420" s="20">
        <v>0.84</v>
      </c>
      <c r="L420" s="11">
        <v>17.400000000000002</v>
      </c>
      <c r="M420" s="20">
        <v>90.000000000000014</v>
      </c>
      <c r="N420" s="11">
        <v>28.200000000000006</v>
      </c>
      <c r="O420" s="20">
        <v>2.3400000000000003</v>
      </c>
      <c r="P420" s="191" t="s">
        <v>198</v>
      </c>
    </row>
    <row r="421" spans="1:18" ht="18" customHeight="1" thickBot="1" x14ac:dyDescent="0.3">
      <c r="A421" s="18" t="s">
        <v>35</v>
      </c>
      <c r="B421" s="9"/>
      <c r="C421" s="19">
        <v>50</v>
      </c>
      <c r="D421" s="11">
        <v>3.8</v>
      </c>
      <c r="E421" s="20">
        <v>0.4</v>
      </c>
      <c r="F421" s="11">
        <v>24.6</v>
      </c>
      <c r="G421" s="20">
        <v>117.5</v>
      </c>
      <c r="H421" s="11">
        <v>5.5000000000000007E-2</v>
      </c>
      <c r="I421" s="20">
        <v>0</v>
      </c>
      <c r="J421" s="11">
        <v>0</v>
      </c>
      <c r="K421" s="20">
        <v>0.55000000000000004</v>
      </c>
      <c r="L421" s="11">
        <v>10</v>
      </c>
      <c r="M421" s="20">
        <v>32.5</v>
      </c>
      <c r="N421" s="11">
        <v>7.0000000000000009</v>
      </c>
      <c r="O421" s="20">
        <v>0.55000000000000016</v>
      </c>
      <c r="P421" s="191" t="s">
        <v>188</v>
      </c>
    </row>
    <row r="422" spans="1:18" ht="13.5" customHeight="1" thickBot="1" x14ac:dyDescent="0.3">
      <c r="A422" s="278" t="s">
        <v>167</v>
      </c>
      <c r="B422" s="279"/>
      <c r="C422" s="21">
        <v>966</v>
      </c>
      <c r="D422" s="22">
        <f>SUM(D415:D421)</f>
        <v>30.423569999999998</v>
      </c>
      <c r="E422" s="22">
        <f t="shared" ref="E422:N422" si="88">SUM(E415:E421)</f>
        <v>30.733330000000002</v>
      </c>
      <c r="F422" s="22">
        <f t="shared" si="88"/>
        <v>132.31525000000002</v>
      </c>
      <c r="G422" s="22">
        <f>SUM(G415:G421)</f>
        <v>939.02099999999996</v>
      </c>
      <c r="H422" s="37">
        <f t="shared" si="88"/>
        <v>0.52971000000000013</v>
      </c>
      <c r="I422" s="22">
        <f t="shared" si="88"/>
        <v>46.082599999999999</v>
      </c>
      <c r="J422" s="36">
        <f t="shared" si="88"/>
        <v>41.599999999999994</v>
      </c>
      <c r="K422" s="22">
        <f t="shared" si="88"/>
        <v>11.088199999999999</v>
      </c>
      <c r="L422" s="36">
        <f t="shared" si="88"/>
        <v>247.77719999999999</v>
      </c>
      <c r="M422" s="22">
        <f t="shared" si="88"/>
        <v>537.32659999999987</v>
      </c>
      <c r="N422" s="36">
        <f t="shared" si="88"/>
        <v>159.74</v>
      </c>
      <c r="O422" s="22">
        <f>SUM(O415:O421)</f>
        <v>8.8450000000000006</v>
      </c>
      <c r="P422" s="216"/>
      <c r="Q422" s="123">
        <f>G422/2720</f>
        <v>0.3452283088235294</v>
      </c>
      <c r="R422" s="134" t="s">
        <v>320</v>
      </c>
    </row>
    <row r="423" spans="1:18" ht="18.75" customHeight="1" thickBot="1" x14ac:dyDescent="0.3">
      <c r="A423" s="50" t="s">
        <v>169</v>
      </c>
      <c r="B423" s="100"/>
      <c r="C423" s="164">
        <f>C409+C412+C422</f>
        <v>1806</v>
      </c>
      <c r="D423" s="51">
        <f t="shared" ref="D423:O423" si="89">D409+D412+D422</f>
        <v>54.54457</v>
      </c>
      <c r="E423" s="51">
        <f t="shared" si="89"/>
        <v>64.153880000000001</v>
      </c>
      <c r="F423" s="51">
        <f t="shared" si="89"/>
        <v>239.81900000000002</v>
      </c>
      <c r="G423" s="51">
        <f t="shared" si="89"/>
        <v>1704.5809999999999</v>
      </c>
      <c r="H423" s="51">
        <f t="shared" si="89"/>
        <v>0.89431000000000016</v>
      </c>
      <c r="I423" s="51">
        <f t="shared" si="89"/>
        <v>62.942599999999999</v>
      </c>
      <c r="J423" s="51">
        <f t="shared" si="89"/>
        <v>185.535</v>
      </c>
      <c r="K423" s="51">
        <f t="shared" si="89"/>
        <v>13.473199999999999</v>
      </c>
      <c r="L423" s="51">
        <f t="shared" si="89"/>
        <v>793.33854999999994</v>
      </c>
      <c r="M423" s="51">
        <f t="shared" si="89"/>
        <v>1043.0405999999998</v>
      </c>
      <c r="N423" s="51">
        <f t="shared" si="89"/>
        <v>260.53870000000001</v>
      </c>
      <c r="O423" s="51">
        <f t="shared" si="89"/>
        <v>14.689500000000001</v>
      </c>
      <c r="P423" s="210"/>
      <c r="Q423" s="123">
        <f>G423/2720</f>
        <v>0.62668419117647056</v>
      </c>
      <c r="R423" s="131" t="s">
        <v>321</v>
      </c>
    </row>
    <row r="424" spans="1:18" x14ac:dyDescent="0.25">
      <c r="A424" s="74"/>
      <c r="B424" s="49"/>
      <c r="C424" s="88"/>
      <c r="D424" s="88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199"/>
    </row>
    <row r="425" spans="1:18" ht="16.5" thickBot="1" x14ac:dyDescent="0.3">
      <c r="A425" s="38" t="s">
        <v>63</v>
      </c>
      <c r="B425" s="49"/>
      <c r="C425" s="257"/>
      <c r="D425" s="257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217"/>
    </row>
    <row r="426" spans="1:18" ht="15.75" customHeight="1" x14ac:dyDescent="0.25">
      <c r="A426" s="7" t="s">
        <v>148</v>
      </c>
      <c r="B426" s="82"/>
      <c r="C426" s="41" t="s">
        <v>149</v>
      </c>
      <c r="D426" s="251" t="s">
        <v>150</v>
      </c>
      <c r="E426" s="252"/>
      <c r="F426" s="253"/>
      <c r="G426" s="24" t="s">
        <v>151</v>
      </c>
      <c r="H426" s="264" t="s">
        <v>152</v>
      </c>
      <c r="I426" s="261" t="s">
        <v>153</v>
      </c>
      <c r="J426" s="267" t="s">
        <v>154</v>
      </c>
      <c r="K426" s="261" t="s">
        <v>155</v>
      </c>
      <c r="L426" s="267" t="s">
        <v>156</v>
      </c>
      <c r="M426" s="261" t="s">
        <v>157</v>
      </c>
      <c r="N426" s="258" t="s">
        <v>158</v>
      </c>
      <c r="O426" s="258" t="s">
        <v>159</v>
      </c>
      <c r="P426" s="194" t="s">
        <v>170</v>
      </c>
    </row>
    <row r="427" spans="1:18" ht="16.5" thickBot="1" x14ac:dyDescent="0.3">
      <c r="A427" s="18" t="s">
        <v>160</v>
      </c>
      <c r="B427" s="9"/>
      <c r="C427" s="42" t="s">
        <v>161</v>
      </c>
      <c r="D427" s="254"/>
      <c r="E427" s="255"/>
      <c r="F427" s="256"/>
      <c r="G427" s="20" t="s">
        <v>173</v>
      </c>
      <c r="H427" s="265"/>
      <c r="I427" s="262"/>
      <c r="J427" s="268"/>
      <c r="K427" s="262"/>
      <c r="L427" s="268"/>
      <c r="M427" s="262"/>
      <c r="N427" s="259"/>
      <c r="O427" s="259"/>
      <c r="P427" s="176" t="s">
        <v>171</v>
      </c>
    </row>
    <row r="428" spans="1:18" ht="16.5" thickBot="1" x14ac:dyDescent="0.3">
      <c r="A428" s="13"/>
      <c r="B428" s="93"/>
      <c r="C428" s="57"/>
      <c r="D428" s="14" t="s">
        <v>162</v>
      </c>
      <c r="E428" s="14" t="s">
        <v>163</v>
      </c>
      <c r="F428" s="52" t="s">
        <v>164</v>
      </c>
      <c r="G428" s="14" t="s">
        <v>165</v>
      </c>
      <c r="H428" s="266"/>
      <c r="I428" s="263"/>
      <c r="J428" s="269"/>
      <c r="K428" s="263"/>
      <c r="L428" s="269"/>
      <c r="M428" s="263"/>
      <c r="N428" s="260"/>
      <c r="O428" s="260"/>
      <c r="P428" s="187"/>
    </row>
    <row r="429" spans="1:18" x14ac:dyDescent="0.25">
      <c r="A429" s="18"/>
      <c r="B429" s="49" t="s">
        <v>5</v>
      </c>
      <c r="C429" s="42"/>
      <c r="D429" s="11"/>
      <c r="E429" s="24"/>
      <c r="F429" s="11"/>
      <c r="G429" s="24"/>
      <c r="H429" s="117"/>
      <c r="I429" s="24"/>
      <c r="J429" s="11"/>
      <c r="K429" s="24"/>
      <c r="L429" s="11"/>
      <c r="M429" s="24"/>
      <c r="N429" s="24"/>
      <c r="O429" s="11"/>
      <c r="P429" s="176"/>
    </row>
    <row r="430" spans="1:18" x14ac:dyDescent="0.25">
      <c r="A430" s="18" t="s">
        <v>90</v>
      </c>
      <c r="B430" s="49"/>
      <c r="C430" s="42" t="s">
        <v>89</v>
      </c>
      <c r="D430" s="11">
        <v>6.2750000000000004</v>
      </c>
      <c r="E430" s="20">
        <v>12.11</v>
      </c>
      <c r="F430" s="11">
        <v>15.549999999999997</v>
      </c>
      <c r="G430" s="20">
        <v>196.09999999999997</v>
      </c>
      <c r="H430" s="11">
        <v>3.7999999999999985E-2</v>
      </c>
      <c r="I430" s="20">
        <v>0.105</v>
      </c>
      <c r="J430" s="11">
        <v>71.5</v>
      </c>
      <c r="K430" s="20">
        <v>0.67999999999999994</v>
      </c>
      <c r="L430" s="11">
        <v>158.09999999999997</v>
      </c>
      <c r="M430" s="20">
        <v>112.49999999999999</v>
      </c>
      <c r="N430" s="20">
        <v>12.149999999999999</v>
      </c>
      <c r="O430" s="11">
        <v>0.48499999999999999</v>
      </c>
      <c r="P430" s="176" t="s">
        <v>201</v>
      </c>
    </row>
    <row r="431" spans="1:18" x14ac:dyDescent="0.25">
      <c r="A431" s="18" t="s">
        <v>109</v>
      </c>
      <c r="B431" s="49"/>
      <c r="C431" s="42">
        <v>200</v>
      </c>
      <c r="D431" s="11">
        <v>16.13</v>
      </c>
      <c r="E431" s="20">
        <v>17.399999999999999</v>
      </c>
      <c r="F431" s="11">
        <v>10.9</v>
      </c>
      <c r="G431" s="20">
        <v>250.13</v>
      </c>
      <c r="H431" s="11">
        <v>0.13793103448275865</v>
      </c>
      <c r="I431" s="20">
        <v>0.34482758620689663</v>
      </c>
      <c r="J431" s="11">
        <v>432.75862068965529</v>
      </c>
      <c r="K431" s="20">
        <v>1.0000000000000002</v>
      </c>
      <c r="L431" s="11">
        <v>137.44827586206901</v>
      </c>
      <c r="M431" s="20">
        <v>301.03448275862075</v>
      </c>
      <c r="N431" s="20">
        <v>21.517241379310352</v>
      </c>
      <c r="O431" s="11">
        <v>3.5172413793103461</v>
      </c>
      <c r="P431" s="176" t="s">
        <v>237</v>
      </c>
    </row>
    <row r="432" spans="1:18" x14ac:dyDescent="0.25">
      <c r="A432" s="18" t="s">
        <v>46</v>
      </c>
      <c r="B432" s="9"/>
      <c r="C432" s="42" t="s">
        <v>185</v>
      </c>
      <c r="D432" s="11">
        <v>1.46</v>
      </c>
      <c r="E432" s="20">
        <v>1.0765</v>
      </c>
      <c r="F432" s="11">
        <v>11.959999999999999</v>
      </c>
      <c r="G432" s="20">
        <v>63.7</v>
      </c>
      <c r="H432" s="11">
        <v>1.7499999999999998E-2</v>
      </c>
      <c r="I432" s="20">
        <v>0.66999999999999993</v>
      </c>
      <c r="J432" s="11">
        <v>7.9999999999999982</v>
      </c>
      <c r="K432" s="20">
        <v>0</v>
      </c>
      <c r="L432" s="11">
        <v>63.015000000000001</v>
      </c>
      <c r="M432" s="20">
        <v>48.36</v>
      </c>
      <c r="N432" s="20">
        <v>12.2</v>
      </c>
      <c r="O432" s="11">
        <v>1.2999999999999996</v>
      </c>
      <c r="P432" s="176" t="s">
        <v>191</v>
      </c>
    </row>
    <row r="433" spans="1:18" x14ac:dyDescent="0.25">
      <c r="A433" s="18" t="s">
        <v>70</v>
      </c>
      <c r="B433" s="9"/>
      <c r="C433" s="42">
        <v>120</v>
      </c>
      <c r="D433" s="12">
        <v>0.48</v>
      </c>
      <c r="E433" s="20">
        <v>0.48</v>
      </c>
      <c r="F433" s="20">
        <v>11.759999999999998</v>
      </c>
      <c r="G433" s="20">
        <v>56.399999999999984</v>
      </c>
      <c r="H433" s="10">
        <v>3.599999999999999E-2</v>
      </c>
      <c r="I433" s="19">
        <v>11.999999999999996</v>
      </c>
      <c r="J433" s="47">
        <v>0</v>
      </c>
      <c r="K433" s="19">
        <v>0.24</v>
      </c>
      <c r="L433" s="47">
        <v>19.2</v>
      </c>
      <c r="M433" s="19">
        <v>13.2</v>
      </c>
      <c r="N433" s="19">
        <v>10.799999999999999</v>
      </c>
      <c r="O433" s="47">
        <v>2.6399999999999997</v>
      </c>
      <c r="P433" s="176" t="s">
        <v>189</v>
      </c>
    </row>
    <row r="434" spans="1:18" ht="24.75" thickBot="1" x14ac:dyDescent="0.3">
      <c r="A434" s="18" t="s">
        <v>37</v>
      </c>
      <c r="B434" s="49"/>
      <c r="C434" s="42">
        <v>30</v>
      </c>
      <c r="D434" s="12">
        <v>3.75</v>
      </c>
      <c r="E434" s="20">
        <v>1.45</v>
      </c>
      <c r="F434" s="33">
        <v>25.7</v>
      </c>
      <c r="G434" s="12">
        <v>131</v>
      </c>
      <c r="H434" s="12">
        <v>5.5000000000000007E-2</v>
      </c>
      <c r="I434" s="20">
        <v>0</v>
      </c>
      <c r="J434" s="11">
        <v>0</v>
      </c>
      <c r="K434" s="20">
        <v>0.85000000000000009</v>
      </c>
      <c r="L434" s="11">
        <v>9.5</v>
      </c>
      <c r="M434" s="20">
        <v>32.5</v>
      </c>
      <c r="N434" s="20">
        <v>6.5</v>
      </c>
      <c r="O434" s="11">
        <v>0.6</v>
      </c>
      <c r="P434" s="176" t="s">
        <v>188</v>
      </c>
    </row>
    <row r="435" spans="1:18" ht="16.5" thickBot="1" x14ac:dyDescent="0.3">
      <c r="A435" s="119" t="s">
        <v>167</v>
      </c>
      <c r="B435" s="98"/>
      <c r="C435" s="58">
        <v>625</v>
      </c>
      <c r="D435" s="22">
        <f>SUM(D430:D434)</f>
        <v>28.095000000000002</v>
      </c>
      <c r="E435" s="22">
        <f t="shared" ref="E435:O435" si="90">SUM(E430:E434)</f>
        <v>32.516500000000001</v>
      </c>
      <c r="F435" s="22">
        <f t="shared" si="90"/>
        <v>75.86999999999999</v>
      </c>
      <c r="G435" s="22">
        <f t="shared" si="90"/>
        <v>697.32999999999993</v>
      </c>
      <c r="H435" s="22">
        <f t="shared" si="90"/>
        <v>0.28443103448275858</v>
      </c>
      <c r="I435" s="22">
        <f t="shared" si="90"/>
        <v>13.119827586206894</v>
      </c>
      <c r="J435" s="22">
        <f t="shared" si="90"/>
        <v>512.25862068965523</v>
      </c>
      <c r="K435" s="22">
        <f t="shared" si="90"/>
        <v>2.7700000000000005</v>
      </c>
      <c r="L435" s="22">
        <f t="shared" si="90"/>
        <v>387.26327586206895</v>
      </c>
      <c r="M435" s="22">
        <f t="shared" si="90"/>
        <v>507.59448275862076</v>
      </c>
      <c r="N435" s="22">
        <f t="shared" si="90"/>
        <v>63.167241379310354</v>
      </c>
      <c r="O435" s="22">
        <f t="shared" si="90"/>
        <v>8.5422413793103456</v>
      </c>
      <c r="P435" s="195"/>
    </row>
    <row r="436" spans="1:18" x14ac:dyDescent="0.25">
      <c r="A436" s="7"/>
      <c r="B436" s="16" t="s">
        <v>168</v>
      </c>
      <c r="C436" s="59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194"/>
    </row>
    <row r="437" spans="1:18" ht="16.5" thickBot="1" x14ac:dyDescent="0.3">
      <c r="A437" s="76" t="s">
        <v>34</v>
      </c>
      <c r="B437" s="9"/>
      <c r="C437" s="19">
        <v>180</v>
      </c>
      <c r="D437" s="11">
        <v>0.9</v>
      </c>
      <c r="E437" s="20">
        <v>0</v>
      </c>
      <c r="F437" s="11">
        <v>18.18</v>
      </c>
      <c r="G437" s="46">
        <v>76.319999999999993</v>
      </c>
      <c r="H437" s="47">
        <v>1.9799999999999998E-2</v>
      </c>
      <c r="I437" s="19">
        <v>3.5999999999999996</v>
      </c>
      <c r="J437" s="47">
        <v>0</v>
      </c>
      <c r="K437" s="19">
        <v>0.18000000000000002</v>
      </c>
      <c r="L437" s="47">
        <v>12.6</v>
      </c>
      <c r="M437" s="19">
        <v>12.6</v>
      </c>
      <c r="N437" s="19">
        <v>7.2</v>
      </c>
      <c r="O437" s="47">
        <v>2.52</v>
      </c>
      <c r="P437" s="176" t="s">
        <v>197</v>
      </c>
    </row>
    <row r="438" spans="1:18" ht="16.5" thickBot="1" x14ac:dyDescent="0.3">
      <c r="A438" s="119" t="s">
        <v>167</v>
      </c>
      <c r="B438" s="98"/>
      <c r="C438" s="21">
        <f>C437</f>
        <v>180</v>
      </c>
      <c r="D438" s="21">
        <f t="shared" ref="D438:G438" si="91">D437</f>
        <v>0.9</v>
      </c>
      <c r="E438" s="21">
        <f t="shared" si="91"/>
        <v>0</v>
      </c>
      <c r="F438" s="21">
        <f t="shared" si="91"/>
        <v>18.18</v>
      </c>
      <c r="G438" s="21">
        <f t="shared" si="91"/>
        <v>76.319999999999993</v>
      </c>
      <c r="H438" s="36">
        <f t="shared" ref="H438:O438" si="92">SUM(H437:H437)</f>
        <v>1.9799999999999998E-2</v>
      </c>
      <c r="I438" s="22">
        <f t="shared" si="92"/>
        <v>3.5999999999999996</v>
      </c>
      <c r="J438" s="36">
        <f t="shared" si="92"/>
        <v>0</v>
      </c>
      <c r="K438" s="22">
        <f t="shared" si="92"/>
        <v>0.18000000000000002</v>
      </c>
      <c r="L438" s="36">
        <f t="shared" si="92"/>
        <v>12.6</v>
      </c>
      <c r="M438" s="22">
        <f t="shared" si="92"/>
        <v>12.6</v>
      </c>
      <c r="N438" s="36">
        <f t="shared" si="92"/>
        <v>7.2</v>
      </c>
      <c r="O438" s="22">
        <f t="shared" si="92"/>
        <v>2.52</v>
      </c>
      <c r="P438" s="195"/>
    </row>
    <row r="439" spans="1:18" ht="24.75" thickBot="1" x14ac:dyDescent="0.3">
      <c r="A439" s="249" t="s">
        <v>367</v>
      </c>
      <c r="B439" s="250"/>
      <c r="C439" s="165">
        <f>C435+C438</f>
        <v>805</v>
      </c>
      <c r="D439" s="22">
        <f t="shared" ref="D439:O439" si="93">D435+D438</f>
        <v>28.995000000000001</v>
      </c>
      <c r="E439" s="22">
        <f t="shared" si="93"/>
        <v>32.516500000000001</v>
      </c>
      <c r="F439" s="22">
        <f t="shared" si="93"/>
        <v>94.049999999999983</v>
      </c>
      <c r="G439" s="22">
        <f t="shared" si="93"/>
        <v>773.64999999999986</v>
      </c>
      <c r="H439" s="22">
        <f t="shared" si="93"/>
        <v>0.30423103448275857</v>
      </c>
      <c r="I439" s="22">
        <f t="shared" si="93"/>
        <v>16.719827586206893</v>
      </c>
      <c r="J439" s="22">
        <f t="shared" si="93"/>
        <v>512.25862068965523</v>
      </c>
      <c r="K439" s="22">
        <f t="shared" si="93"/>
        <v>2.9500000000000006</v>
      </c>
      <c r="L439" s="22">
        <f t="shared" si="93"/>
        <v>399.86327586206897</v>
      </c>
      <c r="M439" s="22">
        <f t="shared" si="93"/>
        <v>520.19448275862078</v>
      </c>
      <c r="N439" s="22">
        <f t="shared" si="93"/>
        <v>70.367241379310357</v>
      </c>
      <c r="O439" s="22">
        <f t="shared" si="93"/>
        <v>11.062241379310345</v>
      </c>
      <c r="P439" s="195"/>
      <c r="Q439" s="123">
        <f>G439/2720</f>
        <v>0.28443014705882347</v>
      </c>
      <c r="R439" s="131" t="s">
        <v>323</v>
      </c>
    </row>
    <row r="440" spans="1:18" x14ac:dyDescent="0.25">
      <c r="A440" s="7"/>
      <c r="B440" s="16" t="s">
        <v>12</v>
      </c>
      <c r="C440" s="59"/>
      <c r="D440" s="20"/>
      <c r="E440" s="33"/>
      <c r="F440" s="33"/>
      <c r="G440" s="20"/>
      <c r="H440" s="11"/>
      <c r="I440" s="20"/>
      <c r="J440" s="11"/>
      <c r="K440" s="20"/>
      <c r="L440" s="11"/>
      <c r="M440" s="20"/>
      <c r="N440" s="11"/>
      <c r="O440" s="20"/>
      <c r="P440" s="205"/>
    </row>
    <row r="441" spans="1:18" ht="31.5" x14ac:dyDescent="0.25">
      <c r="A441" s="18" t="s">
        <v>144</v>
      </c>
      <c r="B441" s="49"/>
      <c r="C441" s="43" t="s">
        <v>262</v>
      </c>
      <c r="D441" s="11">
        <v>10.92</v>
      </c>
      <c r="E441" s="20">
        <v>11.72</v>
      </c>
      <c r="F441" s="11">
        <v>27.1</v>
      </c>
      <c r="G441" s="20">
        <v>266.83000000000004</v>
      </c>
      <c r="H441" s="11">
        <v>0.45</v>
      </c>
      <c r="I441" s="20">
        <v>1.05</v>
      </c>
      <c r="J441" s="11">
        <v>0</v>
      </c>
      <c r="K441" s="20">
        <v>3.4700000000000006</v>
      </c>
      <c r="L441" s="11">
        <v>114.75000000000001</v>
      </c>
      <c r="M441" s="20">
        <v>341.32</v>
      </c>
      <c r="N441" s="11">
        <v>120.20000000000002</v>
      </c>
      <c r="O441" s="20">
        <v>4.9300000000000006</v>
      </c>
      <c r="P441" s="205" t="s">
        <v>301</v>
      </c>
    </row>
    <row r="442" spans="1:18" ht="31.5" x14ac:dyDescent="0.25">
      <c r="A442" s="18" t="s">
        <v>372</v>
      </c>
      <c r="B442" s="73"/>
      <c r="C442" s="43" t="s">
        <v>207</v>
      </c>
      <c r="D442" s="11">
        <v>4.6825000000000001</v>
      </c>
      <c r="E442" s="20">
        <v>4.6835000000000004</v>
      </c>
      <c r="F442" s="11">
        <v>16.904</v>
      </c>
      <c r="G442" s="20">
        <v>140.19999999999999</v>
      </c>
      <c r="H442" s="11">
        <v>0.13650000000000001</v>
      </c>
      <c r="I442" s="20">
        <v>12.236000000000001</v>
      </c>
      <c r="J442" s="11">
        <v>5.82</v>
      </c>
      <c r="K442" s="20">
        <v>1.367</v>
      </c>
      <c r="L442" s="11">
        <v>35.81</v>
      </c>
      <c r="M442" s="20">
        <v>94.125</v>
      </c>
      <c r="N442" s="11">
        <v>33.427999999999997</v>
      </c>
      <c r="O442" s="20">
        <v>1.3879999999999999</v>
      </c>
      <c r="P442" s="205" t="s">
        <v>240</v>
      </c>
    </row>
    <row r="443" spans="1:18" ht="31.5" x14ac:dyDescent="0.25">
      <c r="A443" s="18" t="s">
        <v>141</v>
      </c>
      <c r="B443" s="9"/>
      <c r="C443" s="43" t="s">
        <v>268</v>
      </c>
      <c r="D443" s="11">
        <v>8.2799999999999994</v>
      </c>
      <c r="E443" s="20">
        <v>3.4099999999999997</v>
      </c>
      <c r="F443" s="11">
        <v>27</v>
      </c>
      <c r="G443" s="20">
        <v>198.9</v>
      </c>
      <c r="H443" s="11">
        <v>0.04</v>
      </c>
      <c r="I443" s="20">
        <v>7.0000000000000007E-2</v>
      </c>
      <c r="J443" s="11">
        <v>43</v>
      </c>
      <c r="K443" s="20">
        <v>0.36999999999999994</v>
      </c>
      <c r="L443" s="11">
        <v>142.9</v>
      </c>
      <c r="M443" s="20">
        <v>217.29999999999998</v>
      </c>
      <c r="N443" s="11">
        <v>27.499999999999996</v>
      </c>
      <c r="O443" s="20">
        <v>22.069999999999997</v>
      </c>
      <c r="P443" s="176" t="s">
        <v>302</v>
      </c>
    </row>
    <row r="444" spans="1:18" x14ac:dyDescent="0.25">
      <c r="A444" s="18" t="s">
        <v>142</v>
      </c>
      <c r="B444" s="9"/>
      <c r="C444" s="43" t="s">
        <v>230</v>
      </c>
      <c r="D444" s="11">
        <v>3.46</v>
      </c>
      <c r="E444" s="20">
        <v>14.72</v>
      </c>
      <c r="F444" s="11">
        <v>17.059999999999999</v>
      </c>
      <c r="G444" s="20">
        <v>198.89</v>
      </c>
      <c r="H444" s="11">
        <v>0.12</v>
      </c>
      <c r="I444" s="20">
        <v>25.02</v>
      </c>
      <c r="J444" s="11">
        <v>52</v>
      </c>
      <c r="K444" s="20">
        <v>3.9199999999999995</v>
      </c>
      <c r="L444" s="11">
        <v>71.919999999999987</v>
      </c>
      <c r="M444" s="20">
        <v>87</v>
      </c>
      <c r="N444" s="11">
        <v>32.520000000000003</v>
      </c>
      <c r="O444" s="20">
        <v>1.18</v>
      </c>
      <c r="P444" s="176" t="s">
        <v>304</v>
      </c>
    </row>
    <row r="445" spans="1:18" x14ac:dyDescent="0.25">
      <c r="A445" s="18" t="s">
        <v>391</v>
      </c>
      <c r="B445" s="9"/>
      <c r="C445" s="43">
        <v>200</v>
      </c>
      <c r="D445" s="11">
        <v>0.66200000000000003</v>
      </c>
      <c r="E445" s="20">
        <v>0.09</v>
      </c>
      <c r="F445" s="11">
        <v>22.033999999999992</v>
      </c>
      <c r="G445" s="20">
        <v>92.799999999999983</v>
      </c>
      <c r="H445" s="11">
        <v>1.5999999999999997E-2</v>
      </c>
      <c r="I445" s="20">
        <v>0.72599999999999976</v>
      </c>
      <c r="J445" s="11">
        <v>0</v>
      </c>
      <c r="K445" s="20">
        <v>0.50800000000000001</v>
      </c>
      <c r="L445" s="11">
        <v>32.18</v>
      </c>
      <c r="M445" s="20">
        <v>23.439999999999998</v>
      </c>
      <c r="N445" s="11">
        <v>17.459999999999997</v>
      </c>
      <c r="O445" s="20">
        <v>0.66799999999999993</v>
      </c>
      <c r="P445" s="176" t="s">
        <v>212</v>
      </c>
    </row>
    <row r="446" spans="1:18" ht="24" x14ac:dyDescent="0.25">
      <c r="A446" s="121" t="s">
        <v>13</v>
      </c>
      <c r="B446" s="9"/>
      <c r="C446" s="19">
        <v>60</v>
      </c>
      <c r="D446" s="11">
        <v>3.96</v>
      </c>
      <c r="E446" s="20">
        <v>0.72</v>
      </c>
      <c r="F446" s="11">
        <v>23.76</v>
      </c>
      <c r="G446" s="20">
        <v>118.80000000000001</v>
      </c>
      <c r="H446" s="11">
        <v>0.10200000000000002</v>
      </c>
      <c r="I446" s="20"/>
      <c r="J446" s="11"/>
      <c r="K446" s="20">
        <v>0.84</v>
      </c>
      <c r="L446" s="11">
        <v>17.400000000000002</v>
      </c>
      <c r="M446" s="20">
        <v>90.000000000000014</v>
      </c>
      <c r="N446" s="11">
        <v>28.200000000000006</v>
      </c>
      <c r="O446" s="20">
        <v>2.3400000000000003</v>
      </c>
      <c r="P446" s="176" t="s">
        <v>198</v>
      </c>
    </row>
    <row r="447" spans="1:18" ht="24.75" thickBot="1" x14ac:dyDescent="0.3">
      <c r="A447" s="18" t="s">
        <v>35</v>
      </c>
      <c r="B447" s="9"/>
      <c r="C447" s="19">
        <v>50</v>
      </c>
      <c r="D447" s="20">
        <v>3.8</v>
      </c>
      <c r="E447" s="129">
        <v>0.4</v>
      </c>
      <c r="F447" s="33">
        <v>24.6</v>
      </c>
      <c r="G447" s="35">
        <v>117.5</v>
      </c>
      <c r="H447" s="47">
        <v>5.5000000000000007E-2</v>
      </c>
      <c r="I447" s="34">
        <v>0</v>
      </c>
      <c r="J447" s="47">
        <v>0</v>
      </c>
      <c r="K447" s="34">
        <v>0.55000000000000004</v>
      </c>
      <c r="L447" s="47">
        <v>10</v>
      </c>
      <c r="M447" s="34">
        <v>32.5</v>
      </c>
      <c r="N447" s="47">
        <v>7.0000000000000009</v>
      </c>
      <c r="O447" s="34">
        <v>0.55000000000000016</v>
      </c>
      <c r="P447" s="187" t="s">
        <v>188</v>
      </c>
    </row>
    <row r="448" spans="1:18" ht="19.5" customHeight="1" thickBot="1" x14ac:dyDescent="0.3">
      <c r="A448" s="119" t="s">
        <v>167</v>
      </c>
      <c r="B448" s="98"/>
      <c r="C448" s="21">
        <v>990</v>
      </c>
      <c r="D448" s="22">
        <f>SUM(D441:D447)</f>
        <v>35.764499999999998</v>
      </c>
      <c r="E448" s="22">
        <f t="shared" ref="E448:O448" si="94">SUM(E441:E447)</f>
        <v>35.743500000000004</v>
      </c>
      <c r="F448" s="22">
        <f t="shared" si="94"/>
        <v>158.458</v>
      </c>
      <c r="G448" s="22">
        <f t="shared" si="94"/>
        <v>1133.92</v>
      </c>
      <c r="H448" s="22">
        <f t="shared" si="94"/>
        <v>0.9195000000000001</v>
      </c>
      <c r="I448" s="22">
        <f t="shared" si="94"/>
        <v>39.102000000000004</v>
      </c>
      <c r="J448" s="22">
        <f t="shared" si="94"/>
        <v>100.82</v>
      </c>
      <c r="K448" s="22">
        <f t="shared" si="94"/>
        <v>11.025000000000002</v>
      </c>
      <c r="L448" s="22">
        <f t="shared" si="94"/>
        <v>424.96</v>
      </c>
      <c r="M448" s="22">
        <f t="shared" si="94"/>
        <v>885.68499999999995</v>
      </c>
      <c r="N448" s="22">
        <f t="shared" si="94"/>
        <v>266.30800000000005</v>
      </c>
      <c r="O448" s="22">
        <f t="shared" si="94"/>
        <v>33.125999999999998</v>
      </c>
      <c r="P448" s="195"/>
      <c r="Q448" s="123">
        <f>G448/2720</f>
        <v>0.41688235294117648</v>
      </c>
      <c r="R448" s="134" t="s">
        <v>320</v>
      </c>
    </row>
    <row r="449" spans="1:18" ht="18" customHeight="1" thickBot="1" x14ac:dyDescent="0.3">
      <c r="A449" s="119" t="s">
        <v>169</v>
      </c>
      <c r="B449" s="100"/>
      <c r="C449" s="21">
        <f>C435+C438+C448</f>
        <v>1795</v>
      </c>
      <c r="D449" s="22">
        <f>D435+D438+D448</f>
        <v>64.759500000000003</v>
      </c>
      <c r="E449" s="22">
        <f t="shared" ref="E449:O449" si="95">E435+E438+E448</f>
        <v>68.260000000000005</v>
      </c>
      <c r="F449" s="22">
        <f t="shared" si="95"/>
        <v>252.50799999999998</v>
      </c>
      <c r="G449" s="22">
        <f t="shared" si="95"/>
        <v>1907.57</v>
      </c>
      <c r="H449" s="22">
        <f t="shared" si="95"/>
        <v>1.2237310344827588</v>
      </c>
      <c r="I449" s="22">
        <f t="shared" si="95"/>
        <v>55.821827586206894</v>
      </c>
      <c r="J449" s="22">
        <f t="shared" si="95"/>
        <v>613.07862068965528</v>
      </c>
      <c r="K449" s="22">
        <f t="shared" si="95"/>
        <v>13.975000000000003</v>
      </c>
      <c r="L449" s="22">
        <f t="shared" si="95"/>
        <v>824.82327586206895</v>
      </c>
      <c r="M449" s="22">
        <f t="shared" si="95"/>
        <v>1405.8794827586207</v>
      </c>
      <c r="N449" s="22">
        <f t="shared" si="95"/>
        <v>336.67524137931042</v>
      </c>
      <c r="O449" s="22">
        <f t="shared" si="95"/>
        <v>44.188241379310341</v>
      </c>
      <c r="P449" s="195"/>
      <c r="Q449" s="123">
        <f>G449/2720</f>
        <v>0.70131250000000001</v>
      </c>
      <c r="R449" s="131" t="s">
        <v>321</v>
      </c>
    </row>
    <row r="450" spans="1:18" x14ac:dyDescent="0.25">
      <c r="A450" s="38"/>
      <c r="B450" s="49"/>
      <c r="C450" s="90"/>
      <c r="D450" s="90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84"/>
      <c r="P450" s="217"/>
    </row>
    <row r="451" spans="1:18" ht="16.5" thickBot="1" x14ac:dyDescent="0.3">
      <c r="A451" s="75" t="s">
        <v>64</v>
      </c>
      <c r="B451" s="80"/>
      <c r="C451" s="80"/>
      <c r="N451" s="128"/>
      <c r="O451" s="128"/>
      <c r="P451" s="220"/>
    </row>
    <row r="452" spans="1:18" ht="15.75" customHeight="1" x14ac:dyDescent="0.25">
      <c r="A452" s="7" t="s">
        <v>148</v>
      </c>
      <c r="B452" s="82"/>
      <c r="C452" s="41" t="s">
        <v>149</v>
      </c>
      <c r="D452" s="251" t="s">
        <v>150</v>
      </c>
      <c r="E452" s="252"/>
      <c r="F452" s="253"/>
      <c r="G452" s="24" t="s">
        <v>151</v>
      </c>
      <c r="H452" s="264" t="s">
        <v>152</v>
      </c>
      <c r="I452" s="261" t="s">
        <v>153</v>
      </c>
      <c r="J452" s="267" t="s">
        <v>154</v>
      </c>
      <c r="K452" s="261" t="s">
        <v>155</v>
      </c>
      <c r="L452" s="267" t="s">
        <v>156</v>
      </c>
      <c r="M452" s="261" t="s">
        <v>157</v>
      </c>
      <c r="N452" s="261" t="s">
        <v>158</v>
      </c>
      <c r="O452" s="258" t="s">
        <v>159</v>
      </c>
      <c r="P452" s="194" t="s">
        <v>170</v>
      </c>
    </row>
    <row r="453" spans="1:18" ht="16.5" thickBot="1" x14ac:dyDescent="0.3">
      <c r="A453" s="18" t="s">
        <v>160</v>
      </c>
      <c r="B453" s="9"/>
      <c r="C453" s="42" t="s">
        <v>161</v>
      </c>
      <c r="D453" s="254"/>
      <c r="E453" s="255"/>
      <c r="F453" s="256"/>
      <c r="G453" s="20" t="s">
        <v>173</v>
      </c>
      <c r="H453" s="265"/>
      <c r="I453" s="262"/>
      <c r="J453" s="268"/>
      <c r="K453" s="262"/>
      <c r="L453" s="268"/>
      <c r="M453" s="262"/>
      <c r="N453" s="262"/>
      <c r="O453" s="259"/>
      <c r="P453" s="176" t="s">
        <v>171</v>
      </c>
    </row>
    <row r="454" spans="1:18" ht="16.5" thickBot="1" x14ac:dyDescent="0.3">
      <c r="A454" s="13"/>
      <c r="B454" s="93"/>
      <c r="C454" s="57"/>
      <c r="D454" s="14" t="s">
        <v>162</v>
      </c>
      <c r="E454" s="14" t="s">
        <v>163</v>
      </c>
      <c r="F454" s="52" t="s">
        <v>164</v>
      </c>
      <c r="G454" s="14" t="s">
        <v>165</v>
      </c>
      <c r="H454" s="266"/>
      <c r="I454" s="263"/>
      <c r="J454" s="269"/>
      <c r="K454" s="263"/>
      <c r="L454" s="269"/>
      <c r="M454" s="263"/>
      <c r="N454" s="263"/>
      <c r="O454" s="260"/>
      <c r="P454" s="187"/>
    </row>
    <row r="455" spans="1:18" x14ac:dyDescent="0.25">
      <c r="A455" s="18"/>
      <c r="B455" s="49" t="s">
        <v>5</v>
      </c>
      <c r="C455" s="41"/>
      <c r="D455" s="11"/>
      <c r="E455" s="24"/>
      <c r="F455" s="11"/>
      <c r="G455" s="24"/>
      <c r="H455" s="117"/>
      <c r="I455" s="24"/>
      <c r="J455" s="11"/>
      <c r="K455" s="24"/>
      <c r="L455" s="11"/>
      <c r="M455" s="24"/>
      <c r="N455" s="118"/>
      <c r="O455" s="11"/>
      <c r="P455" s="176"/>
    </row>
    <row r="456" spans="1:18" x14ac:dyDescent="0.25">
      <c r="A456" s="18" t="s">
        <v>91</v>
      </c>
      <c r="B456" s="49"/>
      <c r="C456" s="42" t="s">
        <v>92</v>
      </c>
      <c r="D456" s="11">
        <v>2.33</v>
      </c>
      <c r="E456" s="20">
        <v>8.1199999999999992</v>
      </c>
      <c r="F456" s="11">
        <v>15.549999999999997</v>
      </c>
      <c r="G456" s="20">
        <v>144.59999999999997</v>
      </c>
      <c r="H456" s="11">
        <v>3.2999999999999988E-2</v>
      </c>
      <c r="I456" s="20">
        <v>0</v>
      </c>
      <c r="J456" s="11">
        <v>40</v>
      </c>
      <c r="K456" s="20">
        <v>0.62</v>
      </c>
      <c r="L456" s="11">
        <v>8.1</v>
      </c>
      <c r="M456" s="20">
        <v>22.5</v>
      </c>
      <c r="N456" s="33">
        <v>3.9</v>
      </c>
      <c r="O456" s="11">
        <v>0.38</v>
      </c>
      <c r="P456" s="176" t="s">
        <v>186</v>
      </c>
    </row>
    <row r="457" spans="1:18" ht="31.5" x14ac:dyDescent="0.25">
      <c r="A457" s="18" t="s">
        <v>360</v>
      </c>
      <c r="B457" s="49"/>
      <c r="C457" s="42" t="s">
        <v>229</v>
      </c>
      <c r="D457" s="11">
        <v>6.41</v>
      </c>
      <c r="E457" s="20">
        <v>5.0999999999999996</v>
      </c>
      <c r="F457" s="11">
        <v>41.31</v>
      </c>
      <c r="G457" s="20">
        <v>230.02</v>
      </c>
      <c r="H457" s="11">
        <v>0.11</v>
      </c>
      <c r="I457" s="20">
        <v>1.0559999999999998</v>
      </c>
      <c r="J457" s="11">
        <v>36.279999999999994</v>
      </c>
      <c r="K457" s="20">
        <v>0.127</v>
      </c>
      <c r="L457" s="11">
        <v>145.27799999999996</v>
      </c>
      <c r="M457" s="20">
        <v>170.59199999999996</v>
      </c>
      <c r="N457" s="33">
        <v>40.941999999999986</v>
      </c>
      <c r="O457" s="11">
        <v>0.87899999999999967</v>
      </c>
      <c r="P457" s="176" t="s">
        <v>305</v>
      </c>
    </row>
    <row r="458" spans="1:18" x14ac:dyDescent="0.25">
      <c r="A458" s="18" t="s">
        <v>21</v>
      </c>
      <c r="B458" s="49"/>
      <c r="C458" s="42">
        <v>200</v>
      </c>
      <c r="D458" s="11">
        <v>4.0780000000000003</v>
      </c>
      <c r="E458" s="20">
        <v>3.5439999999999996</v>
      </c>
      <c r="F458" s="11">
        <v>7.597999999999999</v>
      </c>
      <c r="G458" s="20">
        <v>78.599999999999994</v>
      </c>
      <c r="H458" s="11">
        <v>5.5999999999999994E-2</v>
      </c>
      <c r="I458" s="20">
        <v>1.5879999999999999</v>
      </c>
      <c r="J458" s="11">
        <v>24.4</v>
      </c>
      <c r="K458" s="20">
        <v>0</v>
      </c>
      <c r="L458" s="11">
        <v>151.91999999999999</v>
      </c>
      <c r="M458" s="20">
        <v>124.55999999999999</v>
      </c>
      <c r="N458" s="33">
        <v>21.34</v>
      </c>
      <c r="O458" s="11">
        <v>0.44799999999999995</v>
      </c>
      <c r="P458" s="176" t="s">
        <v>202</v>
      </c>
    </row>
    <row r="459" spans="1:18" x14ac:dyDescent="0.25">
      <c r="A459" s="18" t="s">
        <v>70</v>
      </c>
      <c r="B459" s="9"/>
      <c r="C459" s="42">
        <v>120</v>
      </c>
      <c r="D459" s="12">
        <v>0.48</v>
      </c>
      <c r="E459" s="20">
        <v>0.48</v>
      </c>
      <c r="F459" s="20">
        <v>11.759999999999998</v>
      </c>
      <c r="G459" s="20">
        <v>56.399999999999984</v>
      </c>
      <c r="H459" s="10">
        <v>3.599999999999999E-2</v>
      </c>
      <c r="I459" s="19">
        <v>11.999999999999996</v>
      </c>
      <c r="J459" s="47">
        <v>0</v>
      </c>
      <c r="K459" s="19">
        <v>0.24</v>
      </c>
      <c r="L459" s="47">
        <v>19.2</v>
      </c>
      <c r="M459" s="19">
        <v>13.2</v>
      </c>
      <c r="N459" s="19">
        <v>10.799999999999999</v>
      </c>
      <c r="O459" s="47">
        <v>2.6399999999999997</v>
      </c>
      <c r="P459" s="176" t="s">
        <v>189</v>
      </c>
    </row>
    <row r="460" spans="1:18" ht="24.75" thickBot="1" x14ac:dyDescent="0.3">
      <c r="A460" s="18" t="s">
        <v>37</v>
      </c>
      <c r="B460" s="49"/>
      <c r="C460" s="42">
        <v>30</v>
      </c>
      <c r="D460" s="12">
        <v>2.25</v>
      </c>
      <c r="E460" s="20">
        <v>0.87</v>
      </c>
      <c r="F460" s="33">
        <v>15.419999999999998</v>
      </c>
      <c r="G460" s="12">
        <v>78.599999999999994</v>
      </c>
      <c r="H460" s="12">
        <v>3.3000000000000002E-2</v>
      </c>
      <c r="I460" s="20">
        <v>0</v>
      </c>
      <c r="J460" s="11">
        <v>0</v>
      </c>
      <c r="K460" s="20">
        <v>0.51</v>
      </c>
      <c r="L460" s="11">
        <v>5.7</v>
      </c>
      <c r="M460" s="20">
        <v>19.5</v>
      </c>
      <c r="N460" s="20">
        <v>3.9</v>
      </c>
      <c r="O460" s="11">
        <v>0.36</v>
      </c>
      <c r="P460" s="176" t="s">
        <v>188</v>
      </c>
    </row>
    <row r="461" spans="1:18" ht="16.5" thickBot="1" x14ac:dyDescent="0.3">
      <c r="A461" s="119" t="s">
        <v>167</v>
      </c>
      <c r="B461" s="98"/>
      <c r="C461" s="58">
        <v>615</v>
      </c>
      <c r="D461" s="22">
        <f>SUM(D456:D460)</f>
        <v>15.548000000000002</v>
      </c>
      <c r="E461" s="22">
        <f t="shared" ref="E461:O461" si="96">SUM(E456:E460)</f>
        <v>18.114000000000001</v>
      </c>
      <c r="F461" s="22">
        <f t="shared" si="96"/>
        <v>91.637999999999991</v>
      </c>
      <c r="G461" s="22">
        <f t="shared" si="96"/>
        <v>588.22</v>
      </c>
      <c r="H461" s="22">
        <f t="shared" si="96"/>
        <v>0.26800000000000002</v>
      </c>
      <c r="I461" s="22">
        <f t="shared" si="96"/>
        <v>14.643999999999997</v>
      </c>
      <c r="J461" s="22">
        <f t="shared" si="96"/>
        <v>100.68</v>
      </c>
      <c r="K461" s="22">
        <f t="shared" si="96"/>
        <v>1.4969999999999999</v>
      </c>
      <c r="L461" s="22">
        <f t="shared" si="96"/>
        <v>330.19799999999992</v>
      </c>
      <c r="M461" s="22">
        <f t="shared" si="96"/>
        <v>350.35199999999992</v>
      </c>
      <c r="N461" s="22">
        <f t="shared" si="96"/>
        <v>80.881999999999991</v>
      </c>
      <c r="O461" s="22">
        <f t="shared" si="96"/>
        <v>4.7069999999999999</v>
      </c>
      <c r="P461" s="195"/>
    </row>
    <row r="462" spans="1:18" x14ac:dyDescent="0.25">
      <c r="A462" s="7"/>
      <c r="B462" s="16" t="s">
        <v>168</v>
      </c>
      <c r="C462" s="59"/>
      <c r="D462" s="117"/>
      <c r="E462" s="24"/>
      <c r="F462" s="117"/>
      <c r="G462" s="24"/>
      <c r="H462" s="117"/>
      <c r="I462" s="24"/>
      <c r="J462" s="117"/>
      <c r="K462" s="24"/>
      <c r="L462" s="117"/>
      <c r="M462" s="24"/>
      <c r="N462" s="118"/>
      <c r="O462" s="117"/>
      <c r="P462" s="194"/>
    </row>
    <row r="463" spans="1:18" x14ac:dyDescent="0.25">
      <c r="A463" s="18" t="s">
        <v>84</v>
      </c>
      <c r="B463" s="49"/>
      <c r="C463" s="43" t="s">
        <v>205</v>
      </c>
      <c r="D463" s="11">
        <v>0.75</v>
      </c>
      <c r="E463" s="20">
        <v>6.1</v>
      </c>
      <c r="F463" s="11">
        <v>12.5</v>
      </c>
      <c r="G463" s="20">
        <v>108.5</v>
      </c>
      <c r="H463" s="11">
        <v>0.01</v>
      </c>
      <c r="I463" s="20">
        <v>0</v>
      </c>
      <c r="J463" s="11">
        <v>1</v>
      </c>
      <c r="K463" s="20">
        <v>0.95</v>
      </c>
      <c r="L463" s="11">
        <v>1.5</v>
      </c>
      <c r="M463" s="20">
        <v>8.5</v>
      </c>
      <c r="N463" s="33">
        <v>1</v>
      </c>
      <c r="O463" s="11">
        <v>0.85499999999999998</v>
      </c>
      <c r="P463" s="176"/>
    </row>
    <row r="464" spans="1:18" s="68" customFormat="1" ht="16.5" thickBot="1" x14ac:dyDescent="0.3">
      <c r="A464" s="18" t="s">
        <v>82</v>
      </c>
      <c r="B464" s="9"/>
      <c r="C464" s="42">
        <v>180</v>
      </c>
      <c r="D464" s="20">
        <v>5.22</v>
      </c>
      <c r="E464" s="33">
        <v>4.5</v>
      </c>
      <c r="F464" s="33">
        <v>7.2</v>
      </c>
      <c r="G464" s="33">
        <v>90</v>
      </c>
      <c r="H464" s="11">
        <v>7.2000000000000008E-2</v>
      </c>
      <c r="I464" s="20">
        <v>1.26</v>
      </c>
      <c r="J464" s="11">
        <v>36</v>
      </c>
      <c r="K464" s="20">
        <v>0</v>
      </c>
      <c r="L464" s="11">
        <v>216</v>
      </c>
      <c r="M464" s="20">
        <v>162</v>
      </c>
      <c r="N464" s="33">
        <v>25.2</v>
      </c>
      <c r="O464" s="11">
        <v>0.18</v>
      </c>
      <c r="P464" s="188" t="s">
        <v>206</v>
      </c>
      <c r="Q464" s="108"/>
    </row>
    <row r="465" spans="1:18" ht="16.5" thickBot="1" x14ac:dyDescent="0.3">
      <c r="A465" s="119" t="s">
        <v>167</v>
      </c>
      <c r="B465" s="98"/>
      <c r="C465" s="102">
        <f>C463+C464</f>
        <v>200</v>
      </c>
      <c r="D465" s="102">
        <f t="shared" ref="D465:G465" si="97">D463+D464</f>
        <v>5.97</v>
      </c>
      <c r="E465" s="102">
        <f t="shared" si="97"/>
        <v>10.6</v>
      </c>
      <c r="F465" s="102">
        <f t="shared" si="97"/>
        <v>19.7</v>
      </c>
      <c r="G465" s="102">
        <f t="shared" si="97"/>
        <v>198.5</v>
      </c>
      <c r="H465" s="36">
        <f t="shared" ref="H465:O465" si="98">SUM(H463:H464)</f>
        <v>8.2000000000000003E-2</v>
      </c>
      <c r="I465" s="22">
        <f t="shared" si="98"/>
        <v>1.26</v>
      </c>
      <c r="J465" s="36">
        <f t="shared" si="98"/>
        <v>37</v>
      </c>
      <c r="K465" s="22">
        <f t="shared" si="98"/>
        <v>0.95</v>
      </c>
      <c r="L465" s="36">
        <f t="shared" si="98"/>
        <v>217.5</v>
      </c>
      <c r="M465" s="22">
        <f t="shared" si="98"/>
        <v>170.5</v>
      </c>
      <c r="N465" s="36">
        <f t="shared" si="98"/>
        <v>26.2</v>
      </c>
      <c r="O465" s="22">
        <f t="shared" si="98"/>
        <v>1.0349999999999999</v>
      </c>
      <c r="P465" s="195"/>
    </row>
    <row r="466" spans="1:18" ht="24.75" thickBot="1" x14ac:dyDescent="0.3">
      <c r="A466" s="249" t="s">
        <v>367</v>
      </c>
      <c r="B466" s="250"/>
      <c r="C466" s="83">
        <f>C461+C465</f>
        <v>815</v>
      </c>
      <c r="D466" s="22">
        <f>D461+D465</f>
        <v>21.518000000000001</v>
      </c>
      <c r="E466" s="22">
        <f t="shared" ref="E466:O466" si="99">E461+E465</f>
        <v>28.713999999999999</v>
      </c>
      <c r="F466" s="22">
        <f t="shared" si="99"/>
        <v>111.33799999999999</v>
      </c>
      <c r="G466" s="22">
        <f t="shared" si="99"/>
        <v>786.72</v>
      </c>
      <c r="H466" s="22">
        <f t="shared" si="99"/>
        <v>0.35000000000000003</v>
      </c>
      <c r="I466" s="22">
        <f t="shared" si="99"/>
        <v>15.903999999999996</v>
      </c>
      <c r="J466" s="22">
        <f t="shared" si="99"/>
        <v>137.68</v>
      </c>
      <c r="K466" s="22">
        <f t="shared" si="99"/>
        <v>2.4470000000000001</v>
      </c>
      <c r="L466" s="22">
        <f t="shared" si="99"/>
        <v>547.69799999999987</v>
      </c>
      <c r="M466" s="22">
        <f t="shared" si="99"/>
        <v>520.85199999999986</v>
      </c>
      <c r="N466" s="22">
        <f t="shared" si="99"/>
        <v>107.08199999999999</v>
      </c>
      <c r="O466" s="22">
        <f t="shared" si="99"/>
        <v>5.742</v>
      </c>
      <c r="P466" s="195"/>
      <c r="Q466" s="123">
        <f>G466/2720</f>
        <v>0.28923529411764709</v>
      </c>
      <c r="R466" s="131" t="s">
        <v>323</v>
      </c>
    </row>
    <row r="467" spans="1:18" x14ac:dyDescent="0.25">
      <c r="A467" s="18"/>
      <c r="B467" s="49" t="s">
        <v>12</v>
      </c>
      <c r="C467" s="43"/>
      <c r="D467" s="11"/>
      <c r="E467" s="20"/>
      <c r="F467" s="33"/>
      <c r="G467" s="33"/>
      <c r="H467" s="11"/>
      <c r="I467" s="20"/>
      <c r="J467" s="11"/>
      <c r="K467" s="20"/>
      <c r="L467" s="11"/>
      <c r="M467" s="20"/>
      <c r="N467" s="33"/>
      <c r="O467" s="11"/>
      <c r="P467" s="205"/>
    </row>
    <row r="468" spans="1:18" x14ac:dyDescent="0.25">
      <c r="A468" s="18" t="s">
        <v>30</v>
      </c>
      <c r="B468" s="49"/>
      <c r="C468" s="43">
        <v>100</v>
      </c>
      <c r="D468" s="11">
        <v>1.1000000000000001</v>
      </c>
      <c r="E468" s="20">
        <v>0.2</v>
      </c>
      <c r="F468" s="33">
        <v>3.8</v>
      </c>
      <c r="G468" s="33">
        <v>24</v>
      </c>
      <c r="H468" s="11">
        <v>0.06</v>
      </c>
      <c r="I468" s="20">
        <v>25</v>
      </c>
      <c r="J468" s="11">
        <v>0</v>
      </c>
      <c r="K468" s="20">
        <v>0.7</v>
      </c>
      <c r="L468" s="11">
        <v>14</v>
      </c>
      <c r="M468" s="20">
        <v>26</v>
      </c>
      <c r="N468" s="33">
        <v>20</v>
      </c>
      <c r="O468" s="11">
        <v>0.9</v>
      </c>
      <c r="P468" s="205" t="s">
        <v>194</v>
      </c>
    </row>
    <row r="469" spans="1:18" ht="31.5" x14ac:dyDescent="0.25">
      <c r="A469" s="18" t="s">
        <v>373</v>
      </c>
      <c r="B469" s="49"/>
      <c r="C469" s="43" t="s">
        <v>207</v>
      </c>
      <c r="D469" s="11">
        <v>6.7343000000000002</v>
      </c>
      <c r="E469" s="20">
        <v>5.4274999999999993</v>
      </c>
      <c r="F469" s="11">
        <v>24.142299999999999</v>
      </c>
      <c r="G469" s="20">
        <v>185.07</v>
      </c>
      <c r="H469" s="11">
        <v>0.25270000000000004</v>
      </c>
      <c r="I469" s="20">
        <v>5.8250000000000002</v>
      </c>
      <c r="J469" s="11">
        <v>0</v>
      </c>
      <c r="K469" s="20">
        <v>2.6297999999999999</v>
      </c>
      <c r="L469" s="11">
        <v>46.297999999999995</v>
      </c>
      <c r="M469" s="20">
        <v>101.803</v>
      </c>
      <c r="N469" s="33">
        <v>40.773000000000003</v>
      </c>
      <c r="O469" s="11">
        <v>2.3649999999999998</v>
      </c>
      <c r="P469" s="205" t="s">
        <v>307</v>
      </c>
    </row>
    <row r="470" spans="1:18" x14ac:dyDescent="0.25">
      <c r="A470" s="18" t="s">
        <v>140</v>
      </c>
      <c r="B470" s="49"/>
      <c r="C470" s="43" t="s">
        <v>200</v>
      </c>
      <c r="D470" s="11">
        <v>22.16</v>
      </c>
      <c r="E470" s="20">
        <v>30.49</v>
      </c>
      <c r="F470" s="11">
        <v>48.64</v>
      </c>
      <c r="G470" s="20">
        <v>507.4</v>
      </c>
      <c r="H470" s="11">
        <v>7.8333333333333324E-2</v>
      </c>
      <c r="I470" s="20">
        <v>2.31</v>
      </c>
      <c r="J470" s="11">
        <v>0</v>
      </c>
      <c r="K470" s="20">
        <v>5.25</v>
      </c>
      <c r="L470" s="11">
        <v>22.043333333333337</v>
      </c>
      <c r="M470" s="20">
        <v>285.69666666666666</v>
      </c>
      <c r="N470" s="33">
        <v>63.74666666666667</v>
      </c>
      <c r="O470" s="11">
        <v>4.1333333333333337</v>
      </c>
      <c r="P470" s="205" t="s">
        <v>308</v>
      </c>
    </row>
    <row r="471" spans="1:18" x14ac:dyDescent="0.25">
      <c r="A471" s="18" t="s">
        <v>392</v>
      </c>
      <c r="B471" s="73"/>
      <c r="C471" s="19" t="s">
        <v>230</v>
      </c>
      <c r="D471" s="11">
        <v>0.34599999999999997</v>
      </c>
      <c r="E471" s="20">
        <v>7.5999999999999998E-2</v>
      </c>
      <c r="F471" s="11">
        <v>31.846000000000004</v>
      </c>
      <c r="G471" s="20">
        <v>130.19999999999999</v>
      </c>
      <c r="H471" s="11">
        <v>2.1999999999999999E-2</v>
      </c>
      <c r="I471" s="20">
        <v>0</v>
      </c>
      <c r="J471" s="11">
        <v>0</v>
      </c>
      <c r="K471" s="20">
        <v>7.5999999999999998E-2</v>
      </c>
      <c r="L471" s="11">
        <v>20.380000000000003</v>
      </c>
      <c r="M471" s="20">
        <v>19.36</v>
      </c>
      <c r="N471" s="33">
        <v>8.1199999999999992</v>
      </c>
      <c r="O471" s="11">
        <v>0.45599999999999996</v>
      </c>
      <c r="P471" s="176" t="s">
        <v>196</v>
      </c>
    </row>
    <row r="472" spans="1:18" ht="19.5" customHeight="1" x14ac:dyDescent="0.25">
      <c r="A472" s="8" t="s">
        <v>13</v>
      </c>
      <c r="B472" s="9"/>
      <c r="C472" s="43">
        <v>60</v>
      </c>
      <c r="D472" s="60">
        <v>3.96</v>
      </c>
      <c r="E472" s="32">
        <v>0.72</v>
      </c>
      <c r="F472" s="31">
        <v>23.76</v>
      </c>
      <c r="G472" s="32">
        <v>118.80000000000001</v>
      </c>
      <c r="H472" s="31">
        <v>0.10200000000000002</v>
      </c>
      <c r="I472" s="32"/>
      <c r="J472" s="31"/>
      <c r="K472" s="32">
        <v>0.84</v>
      </c>
      <c r="L472" s="31">
        <v>17.400000000000002</v>
      </c>
      <c r="M472" s="32">
        <v>90.000000000000014</v>
      </c>
      <c r="N472" s="61">
        <v>28.200000000000006</v>
      </c>
      <c r="O472" s="61">
        <v>2.3400000000000003</v>
      </c>
      <c r="P472" s="176" t="s">
        <v>198</v>
      </c>
    </row>
    <row r="473" spans="1:18" ht="19.5" customHeight="1" thickBot="1" x14ac:dyDescent="0.3">
      <c r="A473" s="18" t="s">
        <v>35</v>
      </c>
      <c r="B473" s="9"/>
      <c r="C473" s="19">
        <v>50</v>
      </c>
      <c r="D473" s="11">
        <v>3.8</v>
      </c>
      <c r="E473" s="20">
        <v>0.4</v>
      </c>
      <c r="F473" s="11">
        <v>24.6</v>
      </c>
      <c r="G473" s="20">
        <v>117.5</v>
      </c>
      <c r="H473" s="11">
        <v>5.5000000000000007E-2</v>
      </c>
      <c r="I473" s="20">
        <v>0</v>
      </c>
      <c r="J473" s="11">
        <v>0</v>
      </c>
      <c r="K473" s="20">
        <v>0.55000000000000004</v>
      </c>
      <c r="L473" s="11">
        <v>10</v>
      </c>
      <c r="M473" s="20">
        <v>32.5</v>
      </c>
      <c r="N473" s="33">
        <v>7.0000000000000009</v>
      </c>
      <c r="O473" s="11">
        <v>0.55000000000000016</v>
      </c>
      <c r="P473" s="176" t="s">
        <v>188</v>
      </c>
    </row>
    <row r="474" spans="1:18" ht="19.5" customHeight="1" thickBot="1" x14ac:dyDescent="0.3">
      <c r="A474" s="119" t="s">
        <v>167</v>
      </c>
      <c r="B474" s="98"/>
      <c r="C474" s="21">
        <v>920</v>
      </c>
      <c r="D474" s="22">
        <f>SUM(D468:D473)</f>
        <v>38.100299999999997</v>
      </c>
      <c r="E474" s="22">
        <f t="shared" ref="E474:O474" si="100">SUM(E468:E473)</f>
        <v>37.313499999999998</v>
      </c>
      <c r="F474" s="22">
        <f t="shared" si="100"/>
        <v>156.78829999999999</v>
      </c>
      <c r="G474" s="22">
        <f t="shared" si="100"/>
        <v>1082.97</v>
      </c>
      <c r="H474" s="22">
        <f t="shared" si="100"/>
        <v>0.57003333333333339</v>
      </c>
      <c r="I474" s="22">
        <f t="shared" si="100"/>
        <v>33.134999999999998</v>
      </c>
      <c r="J474" s="22">
        <f t="shared" si="100"/>
        <v>0</v>
      </c>
      <c r="K474" s="22">
        <f t="shared" si="100"/>
        <v>10.0458</v>
      </c>
      <c r="L474" s="22">
        <f t="shared" si="100"/>
        <v>130.12133333333333</v>
      </c>
      <c r="M474" s="22">
        <f t="shared" si="100"/>
        <v>555.35966666666673</v>
      </c>
      <c r="N474" s="22">
        <f t="shared" si="100"/>
        <v>167.83966666666669</v>
      </c>
      <c r="O474" s="22">
        <f t="shared" si="100"/>
        <v>10.744333333333334</v>
      </c>
      <c r="P474" s="195"/>
      <c r="Q474" s="123">
        <f>G474/2720</f>
        <v>0.39815073529411765</v>
      </c>
      <c r="R474" s="134" t="s">
        <v>320</v>
      </c>
    </row>
    <row r="475" spans="1:18" ht="19.5" customHeight="1" thickBot="1" x14ac:dyDescent="0.3">
      <c r="A475" s="119" t="s">
        <v>169</v>
      </c>
      <c r="B475" s="100"/>
      <c r="C475" s="83">
        <f>C461+C465+C474</f>
        <v>1735</v>
      </c>
      <c r="D475" s="22">
        <f>D461+D465+D474</f>
        <v>59.618299999999998</v>
      </c>
      <c r="E475" s="22">
        <f t="shared" ref="E475:O475" si="101">E461+E465+E474</f>
        <v>66.027500000000003</v>
      </c>
      <c r="F475" s="22">
        <f t="shared" si="101"/>
        <v>268.12630000000001</v>
      </c>
      <c r="G475" s="22">
        <f t="shared" si="101"/>
        <v>1869.69</v>
      </c>
      <c r="H475" s="22">
        <f t="shared" si="101"/>
        <v>0.92003333333333348</v>
      </c>
      <c r="I475" s="22">
        <f t="shared" si="101"/>
        <v>49.038999999999994</v>
      </c>
      <c r="J475" s="22">
        <f t="shared" si="101"/>
        <v>137.68</v>
      </c>
      <c r="K475" s="22">
        <f t="shared" si="101"/>
        <v>12.492799999999999</v>
      </c>
      <c r="L475" s="22">
        <f t="shared" si="101"/>
        <v>677.81933333333313</v>
      </c>
      <c r="M475" s="22">
        <f t="shared" si="101"/>
        <v>1076.2116666666666</v>
      </c>
      <c r="N475" s="22">
        <f t="shared" si="101"/>
        <v>274.92166666666668</v>
      </c>
      <c r="O475" s="22">
        <f t="shared" si="101"/>
        <v>16.486333333333334</v>
      </c>
      <c r="P475" s="195"/>
      <c r="Q475" s="123">
        <f>G475/2720</f>
        <v>0.68738602941176474</v>
      </c>
      <c r="R475" s="131" t="s">
        <v>321</v>
      </c>
    </row>
    <row r="476" spans="1:18" x14ac:dyDescent="0.25">
      <c r="A476" s="38"/>
      <c r="B476" s="49"/>
      <c r="C476" s="81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199"/>
    </row>
    <row r="477" spans="1:18" ht="16.5" thickBot="1" x14ac:dyDescent="0.3">
      <c r="A477" s="75" t="s">
        <v>65</v>
      </c>
      <c r="B477" s="97"/>
      <c r="C477" s="80"/>
      <c r="P477" s="200"/>
    </row>
    <row r="478" spans="1:18" ht="15.75" customHeight="1" x14ac:dyDescent="0.25">
      <c r="A478" s="7" t="s">
        <v>148</v>
      </c>
      <c r="B478" s="82"/>
      <c r="C478" s="41" t="s">
        <v>149</v>
      </c>
      <c r="D478" s="251" t="s">
        <v>177</v>
      </c>
      <c r="E478" s="252"/>
      <c r="F478" s="253"/>
      <c r="G478" s="24" t="s">
        <v>151</v>
      </c>
      <c r="H478" s="264" t="s">
        <v>152</v>
      </c>
      <c r="I478" s="261" t="s">
        <v>153</v>
      </c>
      <c r="J478" s="267" t="s">
        <v>154</v>
      </c>
      <c r="K478" s="261" t="s">
        <v>155</v>
      </c>
      <c r="L478" s="267" t="s">
        <v>156</v>
      </c>
      <c r="M478" s="261" t="s">
        <v>157</v>
      </c>
      <c r="N478" s="261" t="s">
        <v>158</v>
      </c>
      <c r="O478" s="258" t="s">
        <v>159</v>
      </c>
      <c r="P478" s="194" t="s">
        <v>170</v>
      </c>
    </row>
    <row r="479" spans="1:18" ht="16.5" thickBot="1" x14ac:dyDescent="0.3">
      <c r="A479" s="18" t="s">
        <v>160</v>
      </c>
      <c r="B479" s="9"/>
      <c r="C479" s="42" t="s">
        <v>161</v>
      </c>
      <c r="D479" s="254"/>
      <c r="E479" s="255"/>
      <c r="F479" s="256"/>
      <c r="G479" s="20" t="s">
        <v>173</v>
      </c>
      <c r="H479" s="265"/>
      <c r="I479" s="262"/>
      <c r="J479" s="268"/>
      <c r="K479" s="262"/>
      <c r="L479" s="268"/>
      <c r="M479" s="262"/>
      <c r="N479" s="262"/>
      <c r="O479" s="259"/>
      <c r="P479" s="176" t="s">
        <v>171</v>
      </c>
    </row>
    <row r="480" spans="1:18" ht="16.5" thickBot="1" x14ac:dyDescent="0.3">
      <c r="A480" s="13"/>
      <c r="B480" s="93"/>
      <c r="C480" s="57"/>
      <c r="D480" s="14" t="s">
        <v>162</v>
      </c>
      <c r="E480" s="14" t="s">
        <v>163</v>
      </c>
      <c r="F480" s="52" t="s">
        <v>164</v>
      </c>
      <c r="G480" s="14" t="s">
        <v>165</v>
      </c>
      <c r="H480" s="266"/>
      <c r="I480" s="263"/>
      <c r="J480" s="269"/>
      <c r="K480" s="263"/>
      <c r="L480" s="269"/>
      <c r="M480" s="263"/>
      <c r="N480" s="263"/>
      <c r="O480" s="260"/>
      <c r="P480" s="187"/>
    </row>
    <row r="481" spans="1:18" x14ac:dyDescent="0.25">
      <c r="A481" s="7"/>
      <c r="B481" s="16" t="s">
        <v>5</v>
      </c>
      <c r="C481" s="41"/>
      <c r="D481" s="117"/>
      <c r="E481" s="24"/>
      <c r="F481" s="117"/>
      <c r="G481" s="24"/>
      <c r="H481" s="117"/>
      <c r="I481" s="24"/>
      <c r="J481" s="117"/>
      <c r="K481" s="24"/>
      <c r="L481" s="117"/>
      <c r="M481" s="24"/>
      <c r="N481" s="24"/>
      <c r="O481" s="117"/>
      <c r="P481" s="194"/>
    </row>
    <row r="482" spans="1:18" x14ac:dyDescent="0.25">
      <c r="A482" s="18" t="s">
        <v>91</v>
      </c>
      <c r="B482" s="49"/>
      <c r="C482" s="42" t="s">
        <v>92</v>
      </c>
      <c r="D482" s="11">
        <v>2.33</v>
      </c>
      <c r="E482" s="20">
        <v>8.1199999999999992</v>
      </c>
      <c r="F482" s="11">
        <v>15.549999999999997</v>
      </c>
      <c r="G482" s="20">
        <v>144.59999999999997</v>
      </c>
      <c r="H482" s="11">
        <v>3.2999999999999988E-2</v>
      </c>
      <c r="I482" s="20">
        <v>0</v>
      </c>
      <c r="J482" s="11">
        <v>40</v>
      </c>
      <c r="K482" s="20">
        <v>0.62</v>
      </c>
      <c r="L482" s="11">
        <v>8.1</v>
      </c>
      <c r="M482" s="20">
        <v>22.5</v>
      </c>
      <c r="N482" s="20">
        <v>3.9</v>
      </c>
      <c r="O482" s="11">
        <v>0.38</v>
      </c>
      <c r="P482" s="176" t="s">
        <v>186</v>
      </c>
    </row>
    <row r="483" spans="1:18" ht="31.5" x14ac:dyDescent="0.25">
      <c r="A483" s="18" t="s">
        <v>110</v>
      </c>
      <c r="B483" s="49"/>
      <c r="C483" s="42" t="s">
        <v>214</v>
      </c>
      <c r="D483" s="11">
        <v>5.9</v>
      </c>
      <c r="E483" s="20">
        <v>5.41</v>
      </c>
      <c r="F483" s="11">
        <v>24.9</v>
      </c>
      <c r="G483" s="20">
        <v>133.03</v>
      </c>
      <c r="H483" s="11">
        <v>0.1578</v>
      </c>
      <c r="I483" s="20">
        <v>0.67399999999999993</v>
      </c>
      <c r="J483" s="11">
        <v>141.78</v>
      </c>
      <c r="K483" s="20">
        <v>1.0539999999999998</v>
      </c>
      <c r="L483" s="11">
        <v>311.37400000000002</v>
      </c>
      <c r="M483" s="20">
        <v>390.91799999999995</v>
      </c>
      <c r="N483" s="20">
        <v>51.305999999999997</v>
      </c>
      <c r="O483" s="11">
        <v>1.8619999999999997</v>
      </c>
      <c r="P483" s="176" t="s">
        <v>272</v>
      </c>
    </row>
    <row r="484" spans="1:18" x14ac:dyDescent="0.25">
      <c r="A484" s="18" t="s">
        <v>80</v>
      </c>
      <c r="B484" s="49"/>
      <c r="C484" s="42" t="s">
        <v>216</v>
      </c>
      <c r="D484" s="11">
        <v>2.4249999999999998</v>
      </c>
      <c r="E484" s="20">
        <v>0.95</v>
      </c>
      <c r="F484" s="11">
        <v>11.6</v>
      </c>
      <c r="G484" s="20">
        <v>99.14</v>
      </c>
      <c r="H484" s="11">
        <v>4.859999999999999E-2</v>
      </c>
      <c r="I484" s="20">
        <v>0</v>
      </c>
      <c r="J484" s="11">
        <v>29.134999999999998</v>
      </c>
      <c r="K484" s="20">
        <v>0.72500000000000009</v>
      </c>
      <c r="L484" s="11">
        <v>11.01135</v>
      </c>
      <c r="M484" s="20">
        <v>29.904000000000003</v>
      </c>
      <c r="N484" s="20">
        <v>8.5887000000000011</v>
      </c>
      <c r="O484" s="11">
        <v>0.50050000000000006</v>
      </c>
      <c r="P484" s="176" t="s">
        <v>217</v>
      </c>
    </row>
    <row r="485" spans="1:18" x14ac:dyDescent="0.25">
      <c r="A485" s="18" t="s">
        <v>19</v>
      </c>
      <c r="B485" s="9"/>
      <c r="C485" s="19" t="s">
        <v>218</v>
      </c>
      <c r="D485" s="11">
        <v>0.38</v>
      </c>
      <c r="E485" s="20">
        <v>9.69E-2</v>
      </c>
      <c r="F485" s="11">
        <v>10.056000000000001</v>
      </c>
      <c r="G485" s="20">
        <v>42.66</v>
      </c>
      <c r="H485" s="11">
        <v>1.9000000000000002E-3</v>
      </c>
      <c r="I485" s="20">
        <v>0.19000000000000003</v>
      </c>
      <c r="J485" s="11">
        <v>0</v>
      </c>
      <c r="K485" s="20">
        <v>0</v>
      </c>
      <c r="L485" s="11">
        <v>18.939</v>
      </c>
      <c r="M485" s="20">
        <v>15.656000000000002</v>
      </c>
      <c r="N485" s="20">
        <v>8.3600000000000012</v>
      </c>
      <c r="O485" s="11">
        <v>1.5880000000000001</v>
      </c>
      <c r="P485" s="176" t="s">
        <v>281</v>
      </c>
    </row>
    <row r="486" spans="1:18" x14ac:dyDescent="0.25">
      <c r="A486" s="18" t="s">
        <v>70</v>
      </c>
      <c r="B486" s="9"/>
      <c r="C486" s="19">
        <v>120</v>
      </c>
      <c r="D486" s="12">
        <v>0.48</v>
      </c>
      <c r="E486" s="20">
        <v>0.48</v>
      </c>
      <c r="F486" s="11">
        <v>11.759999999999998</v>
      </c>
      <c r="G486" s="20">
        <v>56.399999999999984</v>
      </c>
      <c r="H486" s="11">
        <v>3.599999999999999E-2</v>
      </c>
      <c r="I486" s="20">
        <v>11.999999999999996</v>
      </c>
      <c r="J486" s="11">
        <v>0</v>
      </c>
      <c r="K486" s="20">
        <v>0.24</v>
      </c>
      <c r="L486" s="11">
        <v>19.2</v>
      </c>
      <c r="M486" s="20">
        <v>13.2</v>
      </c>
      <c r="N486" s="20">
        <v>10.799999999999999</v>
      </c>
      <c r="O486" s="11">
        <v>2.6399999999999997</v>
      </c>
      <c r="P486" s="176" t="s">
        <v>189</v>
      </c>
    </row>
    <row r="487" spans="1:18" ht="24.75" thickBot="1" x14ac:dyDescent="0.3">
      <c r="A487" s="18" t="s">
        <v>37</v>
      </c>
      <c r="B487" s="49"/>
      <c r="C487" s="42">
        <v>30</v>
      </c>
      <c r="D487" s="12">
        <v>2.25</v>
      </c>
      <c r="E487" s="20">
        <v>0.87</v>
      </c>
      <c r="F487" s="33">
        <v>15.419999999999998</v>
      </c>
      <c r="G487" s="12">
        <v>78.599999999999994</v>
      </c>
      <c r="H487" s="12">
        <v>3.3000000000000002E-2</v>
      </c>
      <c r="I487" s="20">
        <v>0</v>
      </c>
      <c r="J487" s="11">
        <v>0</v>
      </c>
      <c r="K487" s="20">
        <v>0.51</v>
      </c>
      <c r="L487" s="11">
        <v>5.7</v>
      </c>
      <c r="M487" s="20">
        <v>19.5</v>
      </c>
      <c r="N487" s="20">
        <v>3.9</v>
      </c>
      <c r="O487" s="11">
        <v>0.36</v>
      </c>
      <c r="P487" s="176" t="s">
        <v>188</v>
      </c>
    </row>
    <row r="488" spans="1:18" ht="16.5" thickBot="1" x14ac:dyDescent="0.3">
      <c r="A488" s="119" t="s">
        <v>167</v>
      </c>
      <c r="B488" s="98"/>
      <c r="C488" s="58">
        <v>640</v>
      </c>
      <c r="D488" s="22">
        <f>SUM(D482:D487)</f>
        <v>13.765000000000002</v>
      </c>
      <c r="E488" s="22">
        <f t="shared" ref="E488:O488" si="102">SUM(E482:E487)</f>
        <v>15.926899999999998</v>
      </c>
      <c r="F488" s="22">
        <f t="shared" si="102"/>
        <v>89.285999999999987</v>
      </c>
      <c r="G488" s="22">
        <f t="shared" si="102"/>
        <v>554.42999999999995</v>
      </c>
      <c r="H488" s="22">
        <f t="shared" si="102"/>
        <v>0.31029999999999991</v>
      </c>
      <c r="I488" s="22">
        <f t="shared" si="102"/>
        <v>12.863999999999997</v>
      </c>
      <c r="J488" s="22">
        <f t="shared" si="102"/>
        <v>210.91499999999999</v>
      </c>
      <c r="K488" s="22">
        <f t="shared" si="102"/>
        <v>3.149</v>
      </c>
      <c r="L488" s="22">
        <f t="shared" si="102"/>
        <v>374.32435000000004</v>
      </c>
      <c r="M488" s="22">
        <f t="shared" si="102"/>
        <v>491.67799999999994</v>
      </c>
      <c r="N488" s="22">
        <f t="shared" si="102"/>
        <v>86.854700000000008</v>
      </c>
      <c r="O488" s="22">
        <f t="shared" si="102"/>
        <v>7.3304999999999998</v>
      </c>
      <c r="P488" s="195"/>
    </row>
    <row r="489" spans="1:18" x14ac:dyDescent="0.25">
      <c r="A489" s="18"/>
      <c r="B489" s="49" t="s">
        <v>168</v>
      </c>
      <c r="C489" s="43"/>
      <c r="D489" s="11"/>
      <c r="E489" s="20"/>
      <c r="F489" s="11"/>
      <c r="G489" s="24"/>
      <c r="H489" s="11"/>
      <c r="I489" s="20"/>
      <c r="J489" s="11"/>
      <c r="K489" s="20"/>
      <c r="L489" s="11"/>
      <c r="M489" s="20"/>
      <c r="N489" s="20"/>
      <c r="O489" s="11"/>
      <c r="P489" s="176"/>
    </row>
    <row r="490" spans="1:18" x14ac:dyDescent="0.25">
      <c r="A490" s="18" t="s">
        <v>100</v>
      </c>
      <c r="B490" s="49"/>
      <c r="C490" s="43">
        <v>20</v>
      </c>
      <c r="D490" s="11">
        <v>1.84</v>
      </c>
      <c r="E490" s="20">
        <v>2.8200000000000003</v>
      </c>
      <c r="F490" s="11">
        <v>12.640000000000002</v>
      </c>
      <c r="G490" s="20">
        <v>83.2</v>
      </c>
      <c r="H490" s="11">
        <v>2.8000000000000004E-2</v>
      </c>
      <c r="I490" s="20">
        <v>0</v>
      </c>
      <c r="J490" s="11"/>
      <c r="K490" s="20">
        <v>1.3</v>
      </c>
      <c r="L490" s="11">
        <v>5.2000000000000011</v>
      </c>
      <c r="M490" s="20">
        <v>21.400000000000002</v>
      </c>
      <c r="N490" s="20">
        <v>5</v>
      </c>
      <c r="O490" s="11">
        <v>0.28000000000000003</v>
      </c>
      <c r="P490" s="176"/>
    </row>
    <row r="491" spans="1:18" ht="16.5" thickBot="1" x14ac:dyDescent="0.3">
      <c r="A491" s="25" t="s">
        <v>88</v>
      </c>
      <c r="B491" s="9"/>
      <c r="C491" s="26">
        <v>200</v>
      </c>
      <c r="D491" s="28">
        <v>5.8</v>
      </c>
      <c r="E491" s="45">
        <v>5</v>
      </c>
      <c r="F491" s="29">
        <v>9.6</v>
      </c>
      <c r="G491" s="28">
        <v>107</v>
      </c>
      <c r="H491" s="29">
        <v>0.08</v>
      </c>
      <c r="I491" s="28">
        <v>2.6</v>
      </c>
      <c r="J491" s="29">
        <v>40</v>
      </c>
      <c r="K491" s="28"/>
      <c r="L491" s="29">
        <v>240</v>
      </c>
      <c r="M491" s="28">
        <v>180</v>
      </c>
      <c r="N491" s="28">
        <v>28</v>
      </c>
      <c r="O491" s="29">
        <v>0.2</v>
      </c>
      <c r="P491" s="176" t="s">
        <v>192</v>
      </c>
    </row>
    <row r="492" spans="1:18" ht="16.5" thickBot="1" x14ac:dyDescent="0.3">
      <c r="A492" s="119" t="s">
        <v>167</v>
      </c>
      <c r="B492" s="98"/>
      <c r="C492" s="21">
        <v>220</v>
      </c>
      <c r="D492" s="22">
        <f>SUM(D490:D491)</f>
        <v>7.64</v>
      </c>
      <c r="E492" s="22">
        <f t="shared" ref="E492:O492" si="103">SUM(E490:E491)</f>
        <v>7.82</v>
      </c>
      <c r="F492" s="22">
        <f t="shared" si="103"/>
        <v>22.240000000000002</v>
      </c>
      <c r="G492" s="22">
        <f t="shared" si="103"/>
        <v>190.2</v>
      </c>
      <c r="H492" s="22">
        <f t="shared" si="103"/>
        <v>0.10800000000000001</v>
      </c>
      <c r="I492" s="22">
        <f t="shared" si="103"/>
        <v>2.6</v>
      </c>
      <c r="J492" s="22">
        <f t="shared" si="103"/>
        <v>40</v>
      </c>
      <c r="K492" s="22">
        <f t="shared" si="103"/>
        <v>1.3</v>
      </c>
      <c r="L492" s="22">
        <f t="shared" si="103"/>
        <v>245.2</v>
      </c>
      <c r="M492" s="22">
        <f t="shared" si="103"/>
        <v>201.4</v>
      </c>
      <c r="N492" s="22">
        <f t="shared" si="103"/>
        <v>33</v>
      </c>
      <c r="O492" s="22">
        <f t="shared" si="103"/>
        <v>0.48000000000000004</v>
      </c>
      <c r="P492" s="195"/>
    </row>
    <row r="493" spans="1:18" ht="21" customHeight="1" thickBot="1" x14ac:dyDescent="0.3">
      <c r="A493" s="249" t="s">
        <v>367</v>
      </c>
      <c r="B493" s="250"/>
      <c r="C493" s="107">
        <f>C488+C492</f>
        <v>860</v>
      </c>
      <c r="D493" s="85">
        <f>D488+D492</f>
        <v>21.405000000000001</v>
      </c>
      <c r="E493" s="85">
        <f t="shared" ref="E493:O493" si="104">E488+E492</f>
        <v>23.746899999999997</v>
      </c>
      <c r="F493" s="85">
        <f t="shared" si="104"/>
        <v>111.52599999999998</v>
      </c>
      <c r="G493" s="85">
        <f t="shared" si="104"/>
        <v>744.62999999999988</v>
      </c>
      <c r="H493" s="85">
        <f t="shared" si="104"/>
        <v>0.41829999999999989</v>
      </c>
      <c r="I493" s="85">
        <f t="shared" si="104"/>
        <v>15.463999999999997</v>
      </c>
      <c r="J493" s="85">
        <f t="shared" si="104"/>
        <v>250.91499999999999</v>
      </c>
      <c r="K493" s="85">
        <f t="shared" si="104"/>
        <v>4.4489999999999998</v>
      </c>
      <c r="L493" s="85">
        <f t="shared" si="104"/>
        <v>619.52435000000003</v>
      </c>
      <c r="M493" s="85">
        <f t="shared" si="104"/>
        <v>693.07799999999997</v>
      </c>
      <c r="N493" s="85">
        <f t="shared" si="104"/>
        <v>119.85470000000001</v>
      </c>
      <c r="O493" s="85">
        <f t="shared" si="104"/>
        <v>7.8105000000000002</v>
      </c>
      <c r="P493" s="232">
        <f t="shared" ref="P493" si="105">P488+P492</f>
        <v>0</v>
      </c>
      <c r="Q493" s="123">
        <f>G493/2720</f>
        <v>0.27376102941176467</v>
      </c>
      <c r="R493" s="131" t="s">
        <v>323</v>
      </c>
    </row>
    <row r="494" spans="1:18" x14ac:dyDescent="0.25">
      <c r="A494" s="7"/>
      <c r="B494" s="16" t="s">
        <v>12</v>
      </c>
      <c r="C494" s="59"/>
      <c r="D494" s="117"/>
      <c r="E494" s="24"/>
      <c r="F494" s="117"/>
      <c r="G494" s="24"/>
      <c r="H494" s="117"/>
      <c r="I494" s="24"/>
      <c r="J494" s="117"/>
      <c r="K494" s="24"/>
      <c r="L494" s="117"/>
      <c r="M494" s="24"/>
      <c r="N494" s="24"/>
      <c r="O494" s="117"/>
      <c r="P494" s="198"/>
    </row>
    <row r="495" spans="1:18" x14ac:dyDescent="0.25">
      <c r="A495" s="18" t="s">
        <v>56</v>
      </c>
      <c r="B495" s="49"/>
      <c r="C495" s="43">
        <v>100</v>
      </c>
      <c r="D495" s="11">
        <v>0.8</v>
      </c>
      <c r="E495" s="20">
        <v>0.1</v>
      </c>
      <c r="F495" s="11">
        <v>2.5</v>
      </c>
      <c r="G495" s="20">
        <v>14</v>
      </c>
      <c r="H495" s="11">
        <v>0.03</v>
      </c>
      <c r="I495" s="20">
        <v>10</v>
      </c>
      <c r="J495" s="11">
        <v>0</v>
      </c>
      <c r="K495" s="20">
        <v>0.1</v>
      </c>
      <c r="L495" s="11">
        <v>23</v>
      </c>
      <c r="M495" s="20">
        <v>42</v>
      </c>
      <c r="N495" s="20">
        <v>14</v>
      </c>
      <c r="O495" s="11">
        <v>0.6</v>
      </c>
      <c r="P495" s="205" t="s">
        <v>194</v>
      </c>
    </row>
    <row r="496" spans="1:18" ht="36.75" customHeight="1" x14ac:dyDescent="0.25">
      <c r="A496" s="18" t="s">
        <v>364</v>
      </c>
      <c r="B496" s="49"/>
      <c r="C496" s="43" t="s">
        <v>255</v>
      </c>
      <c r="D496" s="11">
        <v>3.5629</v>
      </c>
      <c r="E496" s="20">
        <v>13.8742</v>
      </c>
      <c r="F496" s="11">
        <v>12.168099999999999</v>
      </c>
      <c r="G496" s="20">
        <v>142.60999999999999</v>
      </c>
      <c r="H496" s="11">
        <v>5.7400000000000007E-2</v>
      </c>
      <c r="I496" s="20">
        <v>10.827199999999999</v>
      </c>
      <c r="J496" s="11">
        <v>14.378</v>
      </c>
      <c r="K496" s="20">
        <v>2.4541999999999997</v>
      </c>
      <c r="L496" s="11">
        <v>63.587199999999996</v>
      </c>
      <c r="M496" s="20">
        <v>72.150999999999996</v>
      </c>
      <c r="N496" s="20">
        <v>28.6112</v>
      </c>
      <c r="O496" s="11">
        <v>1.3682000000000001</v>
      </c>
      <c r="P496" s="205" t="s">
        <v>309</v>
      </c>
    </row>
    <row r="497" spans="1:18" x14ac:dyDescent="0.25">
      <c r="A497" s="18" t="s">
        <v>126</v>
      </c>
      <c r="B497" s="49"/>
      <c r="C497" s="43" t="s">
        <v>262</v>
      </c>
      <c r="D497" s="11">
        <v>14.54</v>
      </c>
      <c r="E497" s="20">
        <v>13.6</v>
      </c>
      <c r="F497" s="11">
        <v>9.0399999999999991</v>
      </c>
      <c r="G497" s="20">
        <v>216.25</v>
      </c>
      <c r="H497" s="11">
        <v>0.04</v>
      </c>
      <c r="I497" s="20">
        <v>1.02</v>
      </c>
      <c r="J497" s="11">
        <v>39.799999999999997</v>
      </c>
      <c r="K497" s="20">
        <v>0.22</v>
      </c>
      <c r="L497" s="11">
        <v>46.02</v>
      </c>
      <c r="M497" s="20">
        <v>104.1</v>
      </c>
      <c r="N497" s="11">
        <v>14.42</v>
      </c>
      <c r="O497" s="20">
        <v>1.1199999999999999</v>
      </c>
      <c r="P497" s="176" t="s">
        <v>284</v>
      </c>
    </row>
    <row r="498" spans="1:18" x14ac:dyDescent="0.25">
      <c r="A498" s="18" t="s">
        <v>143</v>
      </c>
      <c r="B498" s="49"/>
      <c r="C498" s="43">
        <v>180</v>
      </c>
      <c r="D498" s="11">
        <v>10.523999999999999</v>
      </c>
      <c r="E498" s="20">
        <v>2.7600000000000007</v>
      </c>
      <c r="F498" s="11">
        <v>47.675999999999995</v>
      </c>
      <c r="G498" s="20">
        <v>256.8</v>
      </c>
      <c r="H498" s="11">
        <v>0.252</v>
      </c>
      <c r="I498" s="20"/>
      <c r="J498" s="11"/>
      <c r="K498" s="20">
        <v>0.46800000000000003</v>
      </c>
      <c r="L498" s="11">
        <v>28.788000000000004</v>
      </c>
      <c r="M498" s="20">
        <v>248.82</v>
      </c>
      <c r="N498" s="20">
        <v>168.624</v>
      </c>
      <c r="O498" s="11">
        <v>5.652000000000001</v>
      </c>
      <c r="P498" s="205" t="s">
        <v>288</v>
      </c>
    </row>
    <row r="499" spans="1:18" x14ac:dyDescent="0.25">
      <c r="A499" s="76" t="s">
        <v>34</v>
      </c>
      <c r="B499" s="9"/>
      <c r="C499" s="19">
        <v>180</v>
      </c>
      <c r="D499" s="11">
        <v>0.9</v>
      </c>
      <c r="E499" s="20">
        <v>0</v>
      </c>
      <c r="F499" s="11">
        <v>18.18</v>
      </c>
      <c r="G499" s="46">
        <v>76.319999999999993</v>
      </c>
      <c r="H499" s="47">
        <v>1.9799999999999998E-2</v>
      </c>
      <c r="I499" s="19">
        <v>3.5999999999999996</v>
      </c>
      <c r="J499" s="47">
        <v>0</v>
      </c>
      <c r="K499" s="19">
        <v>0.18000000000000002</v>
      </c>
      <c r="L499" s="47">
        <v>12.6</v>
      </c>
      <c r="M499" s="19">
        <v>12.6</v>
      </c>
      <c r="N499" s="19">
        <v>7.2</v>
      </c>
      <c r="O499" s="47">
        <v>2.52</v>
      </c>
      <c r="P499" s="176" t="s">
        <v>197</v>
      </c>
    </row>
    <row r="500" spans="1:18" ht="18.75" customHeight="1" x14ac:dyDescent="0.25">
      <c r="A500" s="18" t="s">
        <v>13</v>
      </c>
      <c r="B500" s="9"/>
      <c r="C500" s="43">
        <v>60</v>
      </c>
      <c r="D500" s="11">
        <v>3.96</v>
      </c>
      <c r="E500" s="20">
        <v>0.72</v>
      </c>
      <c r="F500" s="11">
        <v>23.76</v>
      </c>
      <c r="G500" s="20">
        <v>118.80000000000001</v>
      </c>
      <c r="H500" s="11">
        <v>0.10200000000000002</v>
      </c>
      <c r="I500" s="20"/>
      <c r="J500" s="11"/>
      <c r="K500" s="20">
        <v>0.84</v>
      </c>
      <c r="L500" s="11">
        <v>17.400000000000002</v>
      </c>
      <c r="M500" s="20">
        <v>90.000000000000014</v>
      </c>
      <c r="N500" s="20">
        <v>28.200000000000006</v>
      </c>
      <c r="O500" s="11">
        <v>2.3400000000000003</v>
      </c>
      <c r="P500" s="176" t="s">
        <v>198</v>
      </c>
    </row>
    <row r="501" spans="1:18" ht="18" customHeight="1" thickBot="1" x14ac:dyDescent="0.3">
      <c r="A501" s="18" t="s">
        <v>35</v>
      </c>
      <c r="B501" s="9"/>
      <c r="C501" s="19">
        <v>50</v>
      </c>
      <c r="D501" s="11">
        <v>3.8</v>
      </c>
      <c r="E501" s="20">
        <v>0.4</v>
      </c>
      <c r="F501" s="11">
        <v>24.6</v>
      </c>
      <c r="G501" s="20">
        <v>117.5</v>
      </c>
      <c r="H501" s="11">
        <v>5.5000000000000007E-2</v>
      </c>
      <c r="I501" s="20">
        <v>0</v>
      </c>
      <c r="J501" s="11">
        <v>0</v>
      </c>
      <c r="K501" s="20">
        <v>0.55000000000000004</v>
      </c>
      <c r="L501" s="11">
        <v>10</v>
      </c>
      <c r="M501" s="20">
        <v>32.5</v>
      </c>
      <c r="N501" s="20">
        <v>7.0000000000000009</v>
      </c>
      <c r="O501" s="11">
        <v>0.55000000000000016</v>
      </c>
      <c r="P501" s="176" t="s">
        <v>188</v>
      </c>
    </row>
    <row r="502" spans="1:18" ht="18.75" customHeight="1" thickBot="1" x14ac:dyDescent="0.3">
      <c r="A502" s="119" t="s">
        <v>167</v>
      </c>
      <c r="B502" s="98"/>
      <c r="C502" s="21">
        <v>941</v>
      </c>
      <c r="D502" s="22">
        <f>SUM(D495:D501)</f>
        <v>38.086899999999993</v>
      </c>
      <c r="E502" s="22">
        <f t="shared" ref="E502:O502" si="106">SUM(E495:E501)</f>
        <v>31.454199999999997</v>
      </c>
      <c r="F502" s="22">
        <f t="shared" si="106"/>
        <v>137.92410000000001</v>
      </c>
      <c r="G502" s="22">
        <f t="shared" si="106"/>
        <v>942.28</v>
      </c>
      <c r="H502" s="22">
        <f t="shared" si="106"/>
        <v>0.55620000000000003</v>
      </c>
      <c r="I502" s="22">
        <f t="shared" si="106"/>
        <v>25.447199999999995</v>
      </c>
      <c r="J502" s="22">
        <f t="shared" si="106"/>
        <v>54.177999999999997</v>
      </c>
      <c r="K502" s="22">
        <f t="shared" si="106"/>
        <v>4.8121999999999998</v>
      </c>
      <c r="L502" s="22">
        <f t="shared" si="106"/>
        <v>201.39520000000002</v>
      </c>
      <c r="M502" s="22">
        <f t="shared" si="106"/>
        <v>602.17100000000005</v>
      </c>
      <c r="N502" s="22">
        <f t="shared" si="106"/>
        <v>268.05519999999996</v>
      </c>
      <c r="O502" s="22">
        <f t="shared" si="106"/>
        <v>14.150200000000002</v>
      </c>
      <c r="P502" s="195"/>
      <c r="Q502" s="123">
        <f>G502/2720</f>
        <v>0.34642647058823528</v>
      </c>
      <c r="R502" s="134" t="s">
        <v>320</v>
      </c>
    </row>
    <row r="503" spans="1:18" ht="19.5" customHeight="1" thickBot="1" x14ac:dyDescent="0.3">
      <c r="A503" s="48" t="s">
        <v>169</v>
      </c>
      <c r="B503" s="80"/>
      <c r="C503" s="44">
        <f>C488+C492+C502</f>
        <v>1801</v>
      </c>
      <c r="D503" s="65">
        <f t="shared" ref="D503:O503" si="107">D488+D492+D502</f>
        <v>59.491899999999994</v>
      </c>
      <c r="E503" s="65">
        <f t="shared" si="107"/>
        <v>55.201099999999997</v>
      </c>
      <c r="F503" s="65">
        <f t="shared" si="107"/>
        <v>249.45009999999999</v>
      </c>
      <c r="G503" s="65">
        <f t="shared" si="107"/>
        <v>1686.9099999999999</v>
      </c>
      <c r="H503" s="65">
        <f t="shared" si="107"/>
        <v>0.97449999999999992</v>
      </c>
      <c r="I503" s="65">
        <f t="shared" si="107"/>
        <v>40.911199999999994</v>
      </c>
      <c r="J503" s="65">
        <f t="shared" si="107"/>
        <v>305.09299999999996</v>
      </c>
      <c r="K503" s="65">
        <f t="shared" si="107"/>
        <v>9.2611999999999988</v>
      </c>
      <c r="L503" s="65">
        <f t="shared" si="107"/>
        <v>820.91955000000007</v>
      </c>
      <c r="M503" s="65">
        <f t="shared" si="107"/>
        <v>1295.249</v>
      </c>
      <c r="N503" s="65">
        <f t="shared" si="107"/>
        <v>387.90989999999999</v>
      </c>
      <c r="O503" s="65">
        <f t="shared" si="107"/>
        <v>21.960700000000003</v>
      </c>
      <c r="P503" s="233"/>
      <c r="Q503" s="123">
        <f>G503/2720</f>
        <v>0.62018749999999989</v>
      </c>
      <c r="R503" s="131" t="s">
        <v>321</v>
      </c>
    </row>
    <row r="504" spans="1:18" x14ac:dyDescent="0.25">
      <c r="A504" s="75"/>
      <c r="C504" s="91"/>
      <c r="D504" s="92"/>
      <c r="E504" s="92"/>
      <c r="F504" s="92"/>
      <c r="G504" s="92"/>
      <c r="P504" s="217"/>
    </row>
    <row r="505" spans="1:18" ht="16.5" thickBot="1" x14ac:dyDescent="0.3">
      <c r="A505" s="75" t="s">
        <v>182</v>
      </c>
      <c r="B505" s="97"/>
      <c r="C505" s="80"/>
      <c r="P505" s="220"/>
    </row>
    <row r="506" spans="1:18" ht="15.75" customHeight="1" x14ac:dyDescent="0.25">
      <c r="A506" s="7" t="s">
        <v>148</v>
      </c>
      <c r="B506" s="82"/>
      <c r="C506" s="41" t="s">
        <v>149</v>
      </c>
      <c r="D506" s="251" t="s">
        <v>150</v>
      </c>
      <c r="E506" s="252"/>
      <c r="F506" s="253"/>
      <c r="G506" s="24" t="s">
        <v>151</v>
      </c>
      <c r="H506" s="264" t="s">
        <v>152</v>
      </c>
      <c r="I506" s="261" t="s">
        <v>153</v>
      </c>
      <c r="J506" s="267" t="s">
        <v>154</v>
      </c>
      <c r="K506" s="261" t="s">
        <v>155</v>
      </c>
      <c r="L506" s="267" t="s">
        <v>156</v>
      </c>
      <c r="M506" s="261" t="s">
        <v>157</v>
      </c>
      <c r="N506" s="264" t="s">
        <v>158</v>
      </c>
      <c r="O506" s="261" t="s">
        <v>159</v>
      </c>
      <c r="P506" s="222" t="s">
        <v>170</v>
      </c>
    </row>
    <row r="507" spans="1:18" ht="16.5" thickBot="1" x14ac:dyDescent="0.3">
      <c r="A507" s="18" t="s">
        <v>160</v>
      </c>
      <c r="B507" s="9"/>
      <c r="C507" s="42" t="s">
        <v>161</v>
      </c>
      <c r="D507" s="254"/>
      <c r="E507" s="255"/>
      <c r="F507" s="256"/>
      <c r="G507" s="20" t="s">
        <v>173</v>
      </c>
      <c r="H507" s="265"/>
      <c r="I507" s="262"/>
      <c r="J507" s="268"/>
      <c r="K507" s="262"/>
      <c r="L507" s="268"/>
      <c r="M507" s="262"/>
      <c r="N507" s="265"/>
      <c r="O507" s="262"/>
      <c r="P507" s="223" t="s">
        <v>171</v>
      </c>
    </row>
    <row r="508" spans="1:18" ht="16.5" thickBot="1" x14ac:dyDescent="0.3">
      <c r="A508" s="18"/>
      <c r="B508" s="9"/>
      <c r="C508" s="42"/>
      <c r="D508" s="118" t="s">
        <v>162</v>
      </c>
      <c r="E508" s="24" t="s">
        <v>163</v>
      </c>
      <c r="F508" s="117" t="s">
        <v>164</v>
      </c>
      <c r="G508" s="24" t="s">
        <v>165</v>
      </c>
      <c r="H508" s="266"/>
      <c r="I508" s="263"/>
      <c r="J508" s="269"/>
      <c r="K508" s="263"/>
      <c r="L508" s="269"/>
      <c r="M508" s="263"/>
      <c r="N508" s="266"/>
      <c r="O508" s="263"/>
      <c r="P508" s="223"/>
    </row>
    <row r="509" spans="1:18" x14ac:dyDescent="0.25">
      <c r="A509" s="7"/>
      <c r="B509" s="16" t="s">
        <v>5</v>
      </c>
      <c r="C509" s="41"/>
      <c r="D509" s="117"/>
      <c r="E509" s="24"/>
      <c r="F509" s="117"/>
      <c r="G509" s="24"/>
      <c r="H509" s="117"/>
      <c r="I509" s="24"/>
      <c r="J509" s="11"/>
      <c r="K509" s="24"/>
      <c r="L509" s="11"/>
      <c r="M509" s="24"/>
      <c r="N509" s="11"/>
      <c r="O509" s="24"/>
      <c r="P509" s="191"/>
    </row>
    <row r="510" spans="1:18" x14ac:dyDescent="0.25">
      <c r="A510" s="18" t="s">
        <v>91</v>
      </c>
      <c r="B510" s="49"/>
      <c r="C510" s="42" t="s">
        <v>92</v>
      </c>
      <c r="D510" s="11">
        <v>2.33</v>
      </c>
      <c r="E510" s="20">
        <v>8.1199999999999992</v>
      </c>
      <c r="F510" s="11">
        <v>15.549999999999997</v>
      </c>
      <c r="G510" s="20">
        <v>144.59999999999997</v>
      </c>
      <c r="H510" s="11">
        <v>3.2999999999999988E-2</v>
      </c>
      <c r="I510" s="20">
        <v>0</v>
      </c>
      <c r="J510" s="11">
        <v>40</v>
      </c>
      <c r="K510" s="20">
        <v>0.62</v>
      </c>
      <c r="L510" s="11">
        <v>8.1</v>
      </c>
      <c r="M510" s="20">
        <v>22.5</v>
      </c>
      <c r="N510" s="11">
        <v>3.9</v>
      </c>
      <c r="O510" s="20">
        <v>0.38</v>
      </c>
      <c r="P510" s="191" t="s">
        <v>186</v>
      </c>
    </row>
    <row r="511" spans="1:18" ht="31.5" x14ac:dyDescent="0.25">
      <c r="A511" s="18" t="s">
        <v>317</v>
      </c>
      <c r="B511" s="49"/>
      <c r="C511" s="42" t="s">
        <v>199</v>
      </c>
      <c r="D511" s="11">
        <v>9.89</v>
      </c>
      <c r="E511" s="20">
        <v>9.9</v>
      </c>
      <c r="F511" s="11">
        <v>30.95</v>
      </c>
      <c r="G511" s="20">
        <v>266</v>
      </c>
      <c r="H511" s="11">
        <v>0.14000000000000001</v>
      </c>
      <c r="I511" s="20">
        <v>0.96</v>
      </c>
      <c r="J511" s="11">
        <v>34.799999999999997</v>
      </c>
      <c r="K511" s="20">
        <v>0.72</v>
      </c>
      <c r="L511" s="11">
        <v>145.57000000000002</v>
      </c>
      <c r="M511" s="20">
        <v>219.8</v>
      </c>
      <c r="N511" s="11">
        <v>44.33</v>
      </c>
      <c r="O511" s="20">
        <v>2.33</v>
      </c>
      <c r="P511" s="191" t="s">
        <v>203</v>
      </c>
    </row>
    <row r="512" spans="1:18" x14ac:dyDescent="0.25">
      <c r="A512" s="18" t="s">
        <v>114</v>
      </c>
      <c r="B512" s="49"/>
      <c r="C512" s="42">
        <v>40</v>
      </c>
      <c r="D512" s="11">
        <v>5.08</v>
      </c>
      <c r="E512" s="20">
        <v>4.6000000000000005</v>
      </c>
      <c r="F512" s="11">
        <v>0.28000000000000003</v>
      </c>
      <c r="G512" s="20">
        <v>62.800000000000004</v>
      </c>
      <c r="H512" s="11">
        <v>2.8000000000000004E-2</v>
      </c>
      <c r="I512" s="20"/>
      <c r="J512" s="11">
        <v>100</v>
      </c>
      <c r="K512" s="20">
        <v>0.24</v>
      </c>
      <c r="L512" s="11">
        <v>22</v>
      </c>
      <c r="M512" s="20">
        <v>76.8</v>
      </c>
      <c r="N512" s="11">
        <v>4.8</v>
      </c>
      <c r="O512" s="20">
        <v>1</v>
      </c>
      <c r="P512" s="191" t="s">
        <v>204</v>
      </c>
    </row>
    <row r="513" spans="1:18" x14ac:dyDescent="0.25">
      <c r="A513" s="18" t="s">
        <v>45</v>
      </c>
      <c r="B513" s="9"/>
      <c r="C513" s="42" t="s">
        <v>230</v>
      </c>
      <c r="D513" s="11">
        <v>3.1659999999999999</v>
      </c>
      <c r="E513" s="20">
        <v>2.6780000000000004</v>
      </c>
      <c r="F513" s="11">
        <v>5.9660000000000011</v>
      </c>
      <c r="G513" s="20">
        <v>60.600000000000009</v>
      </c>
      <c r="H513" s="11">
        <v>4.4000000000000004E-2</v>
      </c>
      <c r="I513" s="20">
        <v>1.3</v>
      </c>
      <c r="J513" s="11">
        <v>20</v>
      </c>
      <c r="K513" s="20">
        <v>0</v>
      </c>
      <c r="L513" s="11">
        <v>125.48</v>
      </c>
      <c r="M513" s="20">
        <v>90</v>
      </c>
      <c r="N513" s="11">
        <v>14</v>
      </c>
      <c r="O513" s="20">
        <v>0.10400000000000001</v>
      </c>
      <c r="P513" s="191" t="s">
        <v>231</v>
      </c>
    </row>
    <row r="514" spans="1:18" x14ac:dyDescent="0.25">
      <c r="A514" s="18" t="s">
        <v>70</v>
      </c>
      <c r="B514" s="9"/>
      <c r="C514" s="42">
        <v>120</v>
      </c>
      <c r="D514" s="12">
        <v>0.48</v>
      </c>
      <c r="E514" s="20">
        <v>0.48</v>
      </c>
      <c r="F514" s="20">
        <v>11.759999999999998</v>
      </c>
      <c r="G514" s="20">
        <v>56.399999999999984</v>
      </c>
      <c r="H514" s="10">
        <v>3.599999999999999E-2</v>
      </c>
      <c r="I514" s="19">
        <v>11.999999999999996</v>
      </c>
      <c r="J514" s="47">
        <v>0</v>
      </c>
      <c r="K514" s="19">
        <v>0.24</v>
      </c>
      <c r="L514" s="47">
        <v>19.2</v>
      </c>
      <c r="M514" s="19">
        <v>13.2</v>
      </c>
      <c r="N514" s="19">
        <v>10.799999999999999</v>
      </c>
      <c r="O514" s="47">
        <v>2.6399999999999997</v>
      </c>
      <c r="P514" s="176" t="s">
        <v>189</v>
      </c>
    </row>
    <row r="515" spans="1:18" ht="24.75" thickBot="1" x14ac:dyDescent="0.3">
      <c r="A515" s="18" t="s">
        <v>37</v>
      </c>
      <c r="B515" s="49"/>
      <c r="C515" s="42">
        <v>30</v>
      </c>
      <c r="D515" s="12">
        <v>2.25</v>
      </c>
      <c r="E515" s="20">
        <v>0.87</v>
      </c>
      <c r="F515" s="33">
        <v>15.419999999999998</v>
      </c>
      <c r="G515" s="12">
        <v>78.599999999999994</v>
      </c>
      <c r="H515" s="12">
        <v>3.3000000000000002E-2</v>
      </c>
      <c r="I515" s="20">
        <v>0</v>
      </c>
      <c r="J515" s="11">
        <v>0</v>
      </c>
      <c r="K515" s="20">
        <v>0.51</v>
      </c>
      <c r="L515" s="11">
        <v>5.7</v>
      </c>
      <c r="M515" s="20">
        <v>19.5</v>
      </c>
      <c r="N515" s="20">
        <v>3.9</v>
      </c>
      <c r="O515" s="11">
        <v>0.36</v>
      </c>
      <c r="P515" s="176" t="s">
        <v>188</v>
      </c>
    </row>
    <row r="516" spans="1:18" ht="16.5" thickBot="1" x14ac:dyDescent="0.3">
      <c r="A516" s="119" t="s">
        <v>167</v>
      </c>
      <c r="B516" s="98"/>
      <c r="C516" s="58">
        <v>635</v>
      </c>
      <c r="D516" s="22">
        <f>SUM(D510:D515)</f>
        <v>23.196000000000002</v>
      </c>
      <c r="E516" s="22">
        <f t="shared" ref="E516:O516" si="108">SUM(E510:E515)</f>
        <v>26.648000000000003</v>
      </c>
      <c r="F516" s="22">
        <f t="shared" si="108"/>
        <v>79.926000000000002</v>
      </c>
      <c r="G516" s="22">
        <f t="shared" si="108"/>
        <v>669</v>
      </c>
      <c r="H516" s="22">
        <f t="shared" si="108"/>
        <v>0.31399999999999995</v>
      </c>
      <c r="I516" s="22">
        <f t="shared" si="108"/>
        <v>14.259999999999996</v>
      </c>
      <c r="J516" s="22">
        <f t="shared" si="108"/>
        <v>194.8</v>
      </c>
      <c r="K516" s="22">
        <f t="shared" si="108"/>
        <v>2.33</v>
      </c>
      <c r="L516" s="22">
        <f t="shared" si="108"/>
        <v>326.05</v>
      </c>
      <c r="M516" s="22">
        <f t="shared" si="108"/>
        <v>441.8</v>
      </c>
      <c r="N516" s="22">
        <f t="shared" si="108"/>
        <v>81.73</v>
      </c>
      <c r="O516" s="22">
        <f t="shared" si="108"/>
        <v>6.8140000000000001</v>
      </c>
      <c r="P516" s="210"/>
    </row>
    <row r="517" spans="1:18" x14ac:dyDescent="0.25">
      <c r="A517" s="7"/>
      <c r="B517" s="16" t="s">
        <v>168</v>
      </c>
      <c r="C517" s="59"/>
      <c r="D517" s="24"/>
      <c r="E517" s="118"/>
      <c r="F517" s="117"/>
      <c r="G517" s="24"/>
      <c r="H517" s="117"/>
      <c r="I517" s="24"/>
      <c r="J517" s="117"/>
      <c r="K517" s="24"/>
      <c r="L517" s="117"/>
      <c r="M517" s="24"/>
      <c r="N517" s="117"/>
      <c r="O517" s="24"/>
      <c r="P517" s="208"/>
    </row>
    <row r="518" spans="1:18" ht="16.5" thickBot="1" x14ac:dyDescent="0.3">
      <c r="A518" s="76" t="s">
        <v>34</v>
      </c>
      <c r="B518" s="9"/>
      <c r="C518" s="19">
        <v>180</v>
      </c>
      <c r="D518" s="11">
        <v>0.9</v>
      </c>
      <c r="E518" s="20">
        <v>0</v>
      </c>
      <c r="F518" s="11">
        <v>18.18</v>
      </c>
      <c r="G518" s="46">
        <v>76.319999999999993</v>
      </c>
      <c r="H518" s="47">
        <v>1.9799999999999998E-2</v>
      </c>
      <c r="I518" s="19">
        <v>3.5999999999999996</v>
      </c>
      <c r="J518" s="47">
        <v>0</v>
      </c>
      <c r="K518" s="19">
        <v>0.18000000000000002</v>
      </c>
      <c r="L518" s="47">
        <v>12.6</v>
      </c>
      <c r="M518" s="19">
        <v>12.6</v>
      </c>
      <c r="N518" s="19">
        <v>7.2</v>
      </c>
      <c r="O518" s="47">
        <v>2.52</v>
      </c>
      <c r="P518" s="176" t="s">
        <v>197</v>
      </c>
      <c r="Q518" s="124"/>
    </row>
    <row r="519" spans="1:18" s="23" customFormat="1" ht="16.5" thickBot="1" x14ac:dyDescent="0.3">
      <c r="A519" s="119" t="s">
        <v>167</v>
      </c>
      <c r="B519" s="99"/>
      <c r="C519" s="21">
        <f>C518</f>
        <v>180</v>
      </c>
      <c r="D519" s="22">
        <f t="shared" ref="D519:P519" si="109">D518</f>
        <v>0.9</v>
      </c>
      <c r="E519" s="22">
        <f t="shared" si="109"/>
        <v>0</v>
      </c>
      <c r="F519" s="22">
        <f t="shared" si="109"/>
        <v>18.18</v>
      </c>
      <c r="G519" s="22">
        <f t="shared" si="109"/>
        <v>76.319999999999993</v>
      </c>
      <c r="H519" s="22">
        <f t="shared" si="109"/>
        <v>1.9799999999999998E-2</v>
      </c>
      <c r="I519" s="22">
        <f t="shared" si="109"/>
        <v>3.5999999999999996</v>
      </c>
      <c r="J519" s="22">
        <f t="shared" si="109"/>
        <v>0</v>
      </c>
      <c r="K519" s="22">
        <f t="shared" si="109"/>
        <v>0.18000000000000002</v>
      </c>
      <c r="L519" s="22">
        <f t="shared" si="109"/>
        <v>12.6</v>
      </c>
      <c r="M519" s="22">
        <f t="shared" si="109"/>
        <v>12.6</v>
      </c>
      <c r="N519" s="22">
        <f t="shared" si="109"/>
        <v>7.2</v>
      </c>
      <c r="O519" s="22">
        <f t="shared" si="109"/>
        <v>2.52</v>
      </c>
      <c r="P519" s="226" t="str">
        <f t="shared" si="109"/>
        <v>№389 сб 2017 шк</v>
      </c>
      <c r="Q519" s="126"/>
    </row>
    <row r="520" spans="1:18" s="23" customFormat="1" ht="21.75" customHeight="1" thickBot="1" x14ac:dyDescent="0.3">
      <c r="A520" s="249" t="s">
        <v>367</v>
      </c>
      <c r="B520" s="250"/>
      <c r="C520" s="165">
        <f>C516+C519</f>
        <v>815</v>
      </c>
      <c r="D520" s="85">
        <f>D516+D519</f>
        <v>24.096</v>
      </c>
      <c r="E520" s="85">
        <f t="shared" ref="E520:O520" si="110">E516+E519</f>
        <v>26.648000000000003</v>
      </c>
      <c r="F520" s="85">
        <f t="shared" si="110"/>
        <v>98.105999999999995</v>
      </c>
      <c r="G520" s="85">
        <f t="shared" si="110"/>
        <v>745.31999999999994</v>
      </c>
      <c r="H520" s="85">
        <f t="shared" si="110"/>
        <v>0.33379999999999993</v>
      </c>
      <c r="I520" s="85">
        <f t="shared" si="110"/>
        <v>17.859999999999996</v>
      </c>
      <c r="J520" s="85">
        <f t="shared" si="110"/>
        <v>194.8</v>
      </c>
      <c r="K520" s="85">
        <f t="shared" si="110"/>
        <v>2.5100000000000002</v>
      </c>
      <c r="L520" s="85">
        <f t="shared" si="110"/>
        <v>338.65000000000003</v>
      </c>
      <c r="M520" s="85">
        <f t="shared" si="110"/>
        <v>454.40000000000003</v>
      </c>
      <c r="N520" s="85">
        <f t="shared" si="110"/>
        <v>88.93</v>
      </c>
      <c r="O520" s="85">
        <f t="shared" si="110"/>
        <v>9.3339999999999996</v>
      </c>
      <c r="P520" s="208"/>
      <c r="Q520" s="124">
        <f>G520/2720</f>
        <v>0.27401470588235294</v>
      </c>
      <c r="R520" s="131" t="s">
        <v>323</v>
      </c>
    </row>
    <row r="521" spans="1:18" x14ac:dyDescent="0.25">
      <c r="A521" s="7"/>
      <c r="B521" s="16" t="s">
        <v>12</v>
      </c>
      <c r="C521" s="59"/>
      <c r="D521" s="24"/>
      <c r="E521" s="118"/>
      <c r="F521" s="118"/>
      <c r="G521" s="118"/>
      <c r="H521" s="117"/>
      <c r="I521" s="24"/>
      <c r="J521" s="117"/>
      <c r="K521" s="24"/>
      <c r="L521" s="117"/>
      <c r="M521" s="24"/>
      <c r="N521" s="117"/>
      <c r="O521" s="24"/>
      <c r="P521" s="224"/>
    </row>
    <row r="522" spans="1:18" x14ac:dyDescent="0.25">
      <c r="A522" s="18" t="s">
        <v>147</v>
      </c>
      <c r="B522" s="49"/>
      <c r="C522" s="43" t="s">
        <v>252</v>
      </c>
      <c r="D522" s="20">
        <v>0.4</v>
      </c>
      <c r="E522" s="33">
        <v>0.05</v>
      </c>
      <c r="F522" s="11">
        <v>0.85</v>
      </c>
      <c r="G522" s="20">
        <v>5</v>
      </c>
      <c r="H522" s="11">
        <v>0.01</v>
      </c>
      <c r="I522" s="20">
        <v>1.75</v>
      </c>
      <c r="J522" s="11"/>
      <c r="K522" s="20">
        <v>0.05</v>
      </c>
      <c r="L522" s="11">
        <v>11.5</v>
      </c>
      <c r="M522" s="20">
        <v>12</v>
      </c>
      <c r="N522" s="11">
        <v>7</v>
      </c>
      <c r="O522" s="20">
        <v>0.3</v>
      </c>
      <c r="P522" s="215" t="s">
        <v>310</v>
      </c>
    </row>
    <row r="523" spans="1:18" ht="31.5" x14ac:dyDescent="0.25">
      <c r="A523" s="18" t="s">
        <v>382</v>
      </c>
      <c r="B523" s="49"/>
      <c r="C523" s="43" t="s">
        <v>368</v>
      </c>
      <c r="D523" s="20">
        <v>3.6766699999999997</v>
      </c>
      <c r="E523" s="33">
        <v>6.2070300000000005</v>
      </c>
      <c r="F523" s="11">
        <v>18.171949999999999</v>
      </c>
      <c r="G523" s="20">
        <v>117.821</v>
      </c>
      <c r="H523" s="11">
        <v>5.0310000000000001E-2</v>
      </c>
      <c r="I523" s="20">
        <v>9.93</v>
      </c>
      <c r="J523" s="11">
        <v>2.1999999999999997</v>
      </c>
      <c r="K523" s="20">
        <v>2.3703999999999996</v>
      </c>
      <c r="L523" s="11">
        <v>38.242199999999997</v>
      </c>
      <c r="M523" s="20">
        <v>56.4176</v>
      </c>
      <c r="N523" s="11">
        <v>17.716999999999999</v>
      </c>
      <c r="O523" s="20">
        <v>0.74659999999999993</v>
      </c>
      <c r="P523" s="205" t="s">
        <v>271</v>
      </c>
    </row>
    <row r="524" spans="1:18" x14ac:dyDescent="0.25">
      <c r="A524" s="18" t="s">
        <v>145</v>
      </c>
      <c r="B524" s="49"/>
      <c r="C524" s="43" t="s">
        <v>246</v>
      </c>
      <c r="D524" s="20">
        <v>22.63</v>
      </c>
      <c r="E524" s="33">
        <v>28.52</v>
      </c>
      <c r="F524" s="11">
        <v>47.74</v>
      </c>
      <c r="G524" s="20">
        <v>521.75</v>
      </c>
      <c r="H524" s="11">
        <v>0.44642857142857145</v>
      </c>
      <c r="I524" s="20">
        <v>8.5357142857142865</v>
      </c>
      <c r="J524" s="11">
        <v>0</v>
      </c>
      <c r="K524" s="20">
        <v>6.3750000000000009</v>
      </c>
      <c r="L524" s="11">
        <v>73.660714285714278</v>
      </c>
      <c r="M524" s="20">
        <v>502.9464285714285</v>
      </c>
      <c r="N524" s="11">
        <v>189.55357142857142</v>
      </c>
      <c r="O524" s="20">
        <v>6.8214285714285721</v>
      </c>
      <c r="P524" s="205" t="s">
        <v>311</v>
      </c>
    </row>
    <row r="525" spans="1:18" x14ac:dyDescent="0.25">
      <c r="A525" s="18" t="s">
        <v>393</v>
      </c>
      <c r="B525" s="49"/>
      <c r="C525" s="43" t="s">
        <v>230</v>
      </c>
      <c r="D525" s="20">
        <v>0.16</v>
      </c>
      <c r="E525" s="33">
        <v>0.12</v>
      </c>
      <c r="F525" s="11">
        <v>18.099999999999998</v>
      </c>
      <c r="G525" s="20">
        <v>74.59999999999998</v>
      </c>
      <c r="H525" s="11">
        <v>8.0000000000000002E-3</v>
      </c>
      <c r="I525" s="20">
        <v>0.90000000000000013</v>
      </c>
      <c r="J525" s="11">
        <v>0</v>
      </c>
      <c r="K525" s="20">
        <v>0.16</v>
      </c>
      <c r="L525" s="11">
        <v>15.080000000000002</v>
      </c>
      <c r="M525" s="20">
        <v>6.4</v>
      </c>
      <c r="N525" s="11">
        <v>6.34</v>
      </c>
      <c r="O525" s="20">
        <v>0.96199999999999997</v>
      </c>
      <c r="P525" s="215" t="s">
        <v>243</v>
      </c>
    </row>
    <row r="526" spans="1:18" ht="18" customHeight="1" x14ac:dyDescent="0.25">
      <c r="A526" s="30" t="s">
        <v>13</v>
      </c>
      <c r="B526" s="73"/>
      <c r="C526" s="53">
        <v>60</v>
      </c>
      <c r="D526" s="32">
        <v>3.96</v>
      </c>
      <c r="E526" s="61">
        <v>0.72</v>
      </c>
      <c r="F526" s="31">
        <v>23.76</v>
      </c>
      <c r="G526" s="32">
        <v>118.80000000000001</v>
      </c>
      <c r="H526" s="31">
        <v>0.10200000000000002</v>
      </c>
      <c r="I526" s="32"/>
      <c r="J526" s="31"/>
      <c r="K526" s="32">
        <v>0.84</v>
      </c>
      <c r="L526" s="31">
        <v>17.400000000000002</v>
      </c>
      <c r="M526" s="32">
        <v>90.000000000000014</v>
      </c>
      <c r="N526" s="31">
        <v>28.200000000000006</v>
      </c>
      <c r="O526" s="32">
        <v>2.3400000000000003</v>
      </c>
      <c r="P526" s="190" t="s">
        <v>198</v>
      </c>
    </row>
    <row r="527" spans="1:18" ht="21.75" customHeight="1" thickBot="1" x14ac:dyDescent="0.3">
      <c r="A527" s="121" t="s">
        <v>35</v>
      </c>
      <c r="B527" s="9"/>
      <c r="C527" s="19">
        <v>50</v>
      </c>
      <c r="D527" s="11">
        <v>3.8</v>
      </c>
      <c r="E527" s="20">
        <v>0.4</v>
      </c>
      <c r="F527" s="11">
        <v>24.6</v>
      </c>
      <c r="G527" s="20">
        <v>117.5</v>
      </c>
      <c r="H527" s="11">
        <v>5.5000000000000007E-2</v>
      </c>
      <c r="I527" s="20">
        <v>0</v>
      </c>
      <c r="J527" s="11">
        <v>0</v>
      </c>
      <c r="K527" s="20">
        <v>0.55000000000000004</v>
      </c>
      <c r="L527" s="11">
        <v>10</v>
      </c>
      <c r="M527" s="20">
        <v>32.5</v>
      </c>
      <c r="N527" s="11">
        <v>7.0000000000000009</v>
      </c>
      <c r="O527" s="20">
        <v>0.55000000000000016</v>
      </c>
      <c r="P527" s="213" t="s">
        <v>188</v>
      </c>
    </row>
    <row r="528" spans="1:18" ht="18" customHeight="1" thickBot="1" x14ac:dyDescent="0.3">
      <c r="A528" s="119" t="s">
        <v>167</v>
      </c>
      <c r="B528" s="98"/>
      <c r="C528" s="21">
        <v>871</v>
      </c>
      <c r="D528" s="22">
        <f>SUM(D522:D527)</f>
        <v>34.626669999999997</v>
      </c>
      <c r="E528" s="22">
        <f t="shared" ref="E528:O528" si="111">SUM(E522:E527)</f>
        <v>36.017029999999991</v>
      </c>
      <c r="F528" s="22">
        <f t="shared" si="111"/>
        <v>133.22194999999999</v>
      </c>
      <c r="G528" s="22">
        <f t="shared" si="111"/>
        <v>955.471</v>
      </c>
      <c r="H528" s="22">
        <f t="shared" si="111"/>
        <v>0.67173857142857152</v>
      </c>
      <c r="I528" s="22">
        <f t="shared" si="111"/>
        <v>21.115714285714283</v>
      </c>
      <c r="J528" s="22">
        <f t="shared" si="111"/>
        <v>2.1999999999999997</v>
      </c>
      <c r="K528" s="22">
        <f t="shared" si="111"/>
        <v>10.345400000000001</v>
      </c>
      <c r="L528" s="22">
        <f t="shared" si="111"/>
        <v>165.88291428571429</v>
      </c>
      <c r="M528" s="22">
        <f t="shared" si="111"/>
        <v>700.26402857142841</v>
      </c>
      <c r="N528" s="22">
        <f t="shared" si="111"/>
        <v>255.81057142857145</v>
      </c>
      <c r="O528" s="22">
        <f t="shared" si="111"/>
        <v>11.720028571428573</v>
      </c>
      <c r="P528" s="210"/>
      <c r="Q528" s="123">
        <f>G528/2720</f>
        <v>0.35127610294117645</v>
      </c>
      <c r="R528" s="134" t="s">
        <v>320</v>
      </c>
    </row>
    <row r="529" spans="1:18" ht="15.75" customHeight="1" thickBot="1" x14ac:dyDescent="0.3">
      <c r="A529" s="154" t="s">
        <v>169</v>
      </c>
      <c r="B529" s="100"/>
      <c r="C529" s="83">
        <f>C516+C519+C528</f>
        <v>1686</v>
      </c>
      <c r="D529" s="22">
        <f t="shared" ref="D529:O529" si="112">D516+D519+D528</f>
        <v>58.722669999999994</v>
      </c>
      <c r="E529" s="22">
        <f t="shared" si="112"/>
        <v>62.665029999999994</v>
      </c>
      <c r="F529" s="22">
        <f t="shared" si="112"/>
        <v>231.32794999999999</v>
      </c>
      <c r="G529" s="22">
        <f t="shared" si="112"/>
        <v>1700.7909999999999</v>
      </c>
      <c r="H529" s="22">
        <f t="shared" si="112"/>
        <v>1.0055385714285714</v>
      </c>
      <c r="I529" s="22">
        <f t="shared" si="112"/>
        <v>38.975714285714275</v>
      </c>
      <c r="J529" s="22">
        <f t="shared" si="112"/>
        <v>197</v>
      </c>
      <c r="K529" s="22">
        <f t="shared" si="112"/>
        <v>12.855400000000001</v>
      </c>
      <c r="L529" s="22">
        <f t="shared" si="112"/>
        <v>504.53291428571436</v>
      </c>
      <c r="M529" s="22">
        <f t="shared" si="112"/>
        <v>1154.6640285714284</v>
      </c>
      <c r="N529" s="22">
        <f t="shared" si="112"/>
        <v>344.74057142857146</v>
      </c>
      <c r="O529" s="22">
        <f t="shared" si="112"/>
        <v>21.054028571428574</v>
      </c>
      <c r="P529" s="210"/>
      <c r="Q529" s="123">
        <f>G529/2720</f>
        <v>0.62529080882352939</v>
      </c>
      <c r="R529" s="131" t="s">
        <v>321</v>
      </c>
    </row>
    <row r="530" spans="1:18" x14ac:dyDescent="0.25">
      <c r="A530" s="77"/>
      <c r="B530" s="16"/>
      <c r="C530" s="81"/>
      <c r="D530" s="84"/>
      <c r="E530" s="84"/>
      <c r="F530" s="84"/>
      <c r="G530" s="56"/>
      <c r="H530" s="56"/>
      <c r="I530" s="56"/>
      <c r="J530" s="56"/>
      <c r="K530" s="56"/>
      <c r="L530" s="56"/>
      <c r="M530" s="56"/>
      <c r="N530" s="56"/>
      <c r="O530" s="56"/>
      <c r="P530" s="199"/>
    </row>
    <row r="531" spans="1:18" ht="16.5" thickBot="1" x14ac:dyDescent="0.3">
      <c r="A531" s="75" t="s">
        <v>67</v>
      </c>
      <c r="B531" s="80"/>
      <c r="C531" s="80"/>
      <c r="P531" s="200"/>
    </row>
    <row r="532" spans="1:18" ht="15.75" customHeight="1" x14ac:dyDescent="0.25">
      <c r="A532" s="7" t="s">
        <v>148</v>
      </c>
      <c r="B532" s="82"/>
      <c r="C532" s="41" t="s">
        <v>149</v>
      </c>
      <c r="D532" s="251" t="s">
        <v>150</v>
      </c>
      <c r="E532" s="252"/>
      <c r="F532" s="253"/>
      <c r="G532" s="24" t="s">
        <v>151</v>
      </c>
      <c r="H532" s="264" t="s">
        <v>152</v>
      </c>
      <c r="I532" s="261" t="s">
        <v>153</v>
      </c>
      <c r="J532" s="267" t="s">
        <v>154</v>
      </c>
      <c r="K532" s="261" t="s">
        <v>155</v>
      </c>
      <c r="L532" s="267" t="s">
        <v>156</v>
      </c>
      <c r="M532" s="261" t="s">
        <v>157</v>
      </c>
      <c r="N532" s="261" t="s">
        <v>158</v>
      </c>
      <c r="O532" s="258" t="s">
        <v>159</v>
      </c>
      <c r="P532" s="194" t="s">
        <v>170</v>
      </c>
    </row>
    <row r="533" spans="1:18" ht="16.5" thickBot="1" x14ac:dyDescent="0.3">
      <c r="A533" s="18" t="s">
        <v>160</v>
      </c>
      <c r="B533" s="9"/>
      <c r="C533" s="42" t="s">
        <v>161</v>
      </c>
      <c r="D533" s="254"/>
      <c r="E533" s="255"/>
      <c r="F533" s="256"/>
      <c r="G533" s="20" t="s">
        <v>173</v>
      </c>
      <c r="H533" s="265"/>
      <c r="I533" s="262"/>
      <c r="J533" s="268"/>
      <c r="K533" s="262"/>
      <c r="L533" s="268"/>
      <c r="M533" s="262"/>
      <c r="N533" s="262"/>
      <c r="O533" s="259"/>
      <c r="P533" s="176" t="s">
        <v>171</v>
      </c>
    </row>
    <row r="534" spans="1:18" ht="16.5" thickBot="1" x14ac:dyDescent="0.3">
      <c r="A534" s="13"/>
      <c r="B534" s="93"/>
      <c r="C534" s="57"/>
      <c r="D534" s="64" t="s">
        <v>162</v>
      </c>
      <c r="E534" s="14" t="s">
        <v>163</v>
      </c>
      <c r="F534" s="52" t="s">
        <v>164</v>
      </c>
      <c r="G534" s="14" t="s">
        <v>165</v>
      </c>
      <c r="H534" s="266"/>
      <c r="I534" s="263"/>
      <c r="J534" s="269"/>
      <c r="K534" s="263"/>
      <c r="L534" s="269"/>
      <c r="M534" s="263"/>
      <c r="N534" s="263"/>
      <c r="O534" s="260"/>
      <c r="P534" s="187"/>
    </row>
    <row r="535" spans="1:18" x14ac:dyDescent="0.25">
      <c r="A535" s="7"/>
      <c r="B535" s="16" t="s">
        <v>5</v>
      </c>
      <c r="C535" s="42"/>
      <c r="D535" s="11"/>
      <c r="E535" s="24"/>
      <c r="F535" s="11"/>
      <c r="G535" s="24"/>
      <c r="H535" s="117"/>
      <c r="I535" s="24"/>
      <c r="J535" s="117"/>
      <c r="K535" s="24"/>
      <c r="L535" s="117"/>
      <c r="M535" s="24"/>
      <c r="N535" s="24"/>
      <c r="O535" s="117"/>
      <c r="P535" s="194"/>
    </row>
    <row r="536" spans="1:18" x14ac:dyDescent="0.25">
      <c r="A536" s="18" t="s">
        <v>90</v>
      </c>
      <c r="B536" s="49"/>
      <c r="C536" s="42" t="s">
        <v>89</v>
      </c>
      <c r="D536" s="11">
        <v>6.2750000000000004</v>
      </c>
      <c r="E536" s="20">
        <v>12.11</v>
      </c>
      <c r="F536" s="11">
        <v>15.549999999999997</v>
      </c>
      <c r="G536" s="20">
        <v>196.09999999999997</v>
      </c>
      <c r="H536" s="11">
        <v>3.7999999999999985E-2</v>
      </c>
      <c r="I536" s="20">
        <v>0.105</v>
      </c>
      <c r="J536" s="11">
        <v>71.5</v>
      </c>
      <c r="K536" s="20">
        <v>0.67999999999999994</v>
      </c>
      <c r="L536" s="11">
        <v>158.09999999999997</v>
      </c>
      <c r="M536" s="20">
        <v>112.49999999999999</v>
      </c>
      <c r="N536" s="20">
        <v>12.149999999999999</v>
      </c>
      <c r="O536" s="11">
        <v>0.48499999999999999</v>
      </c>
      <c r="P536" s="176" t="s">
        <v>201</v>
      </c>
    </row>
    <row r="537" spans="1:18" ht="31.5" x14ac:dyDescent="0.25">
      <c r="A537" s="18" t="s">
        <v>55</v>
      </c>
      <c r="B537" s="49"/>
      <c r="C537" s="42" t="s">
        <v>199</v>
      </c>
      <c r="D537" s="11">
        <v>11.9</v>
      </c>
      <c r="E537" s="20">
        <v>10.6</v>
      </c>
      <c r="F537" s="11">
        <v>34.89</v>
      </c>
      <c r="G537" s="20">
        <v>277.55</v>
      </c>
      <c r="H537" s="11">
        <v>6.0000000000000005E-2</v>
      </c>
      <c r="I537" s="20">
        <v>0.96000000000000008</v>
      </c>
      <c r="J537" s="11">
        <v>34.799999999999997</v>
      </c>
      <c r="K537" s="20">
        <v>0.17000000000000004</v>
      </c>
      <c r="L537" s="11">
        <v>129.46999999999997</v>
      </c>
      <c r="M537" s="20">
        <v>155.94</v>
      </c>
      <c r="N537" s="20">
        <v>36.46</v>
      </c>
      <c r="O537" s="11">
        <v>0.59</v>
      </c>
      <c r="P537" s="176" t="s">
        <v>289</v>
      </c>
    </row>
    <row r="538" spans="1:18" x14ac:dyDescent="0.25">
      <c r="A538" s="18" t="s">
        <v>78</v>
      </c>
      <c r="B538" s="9"/>
      <c r="C538" s="42" t="s">
        <v>312</v>
      </c>
      <c r="D538" s="11">
        <v>0.13</v>
      </c>
      <c r="E538" s="20">
        <v>0.02</v>
      </c>
      <c r="F538" s="11">
        <v>10.199999999999999</v>
      </c>
      <c r="G538" s="20">
        <v>42</v>
      </c>
      <c r="H538" s="11">
        <v>0.11900000000000001</v>
      </c>
      <c r="I538" s="20">
        <v>1.9999999999999989</v>
      </c>
      <c r="J538" s="11">
        <v>51.7</v>
      </c>
      <c r="K538" s="20">
        <v>4.0149999999999997</v>
      </c>
      <c r="L538" s="11">
        <v>34.964999999999996</v>
      </c>
      <c r="M538" s="20">
        <v>301.495</v>
      </c>
      <c r="N538" s="20">
        <v>52.709999999999994</v>
      </c>
      <c r="O538" s="11">
        <v>3.5555000000000003</v>
      </c>
      <c r="P538" s="176" t="s">
        <v>313</v>
      </c>
    </row>
    <row r="539" spans="1:18" x14ac:dyDescent="0.25">
      <c r="A539" s="18" t="s">
        <v>70</v>
      </c>
      <c r="B539" s="9"/>
      <c r="C539" s="42">
        <v>120</v>
      </c>
      <c r="D539" s="12">
        <v>0.48</v>
      </c>
      <c r="E539" s="20">
        <v>0.48</v>
      </c>
      <c r="F539" s="11">
        <v>11.759999999999998</v>
      </c>
      <c r="G539" s="20">
        <v>56.399999999999984</v>
      </c>
      <c r="H539" s="47">
        <v>3.599999999999999E-2</v>
      </c>
      <c r="I539" s="19">
        <v>11.999999999999996</v>
      </c>
      <c r="J539" s="47">
        <v>0</v>
      </c>
      <c r="K539" s="19">
        <v>0.24</v>
      </c>
      <c r="L539" s="47">
        <v>19.2</v>
      </c>
      <c r="M539" s="19">
        <v>13.2</v>
      </c>
      <c r="N539" s="19">
        <v>10.799999999999999</v>
      </c>
      <c r="O539" s="47">
        <v>2.6399999999999997</v>
      </c>
      <c r="P539" s="176" t="s">
        <v>189</v>
      </c>
    </row>
    <row r="540" spans="1:18" ht="24.75" thickBot="1" x14ac:dyDescent="0.3">
      <c r="A540" s="18" t="s">
        <v>37</v>
      </c>
      <c r="B540" s="49"/>
      <c r="C540" s="42">
        <v>30</v>
      </c>
      <c r="D540" s="12">
        <v>2.25</v>
      </c>
      <c r="E540" s="20">
        <v>0.87</v>
      </c>
      <c r="F540" s="33">
        <v>15.419999999999998</v>
      </c>
      <c r="G540" s="12">
        <v>78.599999999999994</v>
      </c>
      <c r="H540" s="12">
        <v>3.3000000000000002E-2</v>
      </c>
      <c r="I540" s="20">
        <v>0</v>
      </c>
      <c r="J540" s="11">
        <v>0</v>
      </c>
      <c r="K540" s="20">
        <v>0.51</v>
      </c>
      <c r="L540" s="11">
        <v>5.7</v>
      </c>
      <c r="M540" s="20">
        <v>19.5</v>
      </c>
      <c r="N540" s="20">
        <v>3.9</v>
      </c>
      <c r="O540" s="11">
        <v>0.36</v>
      </c>
      <c r="P540" s="176" t="s">
        <v>188</v>
      </c>
    </row>
    <row r="541" spans="1:18" ht="16.5" thickBot="1" x14ac:dyDescent="0.3">
      <c r="A541" s="119" t="s">
        <v>167</v>
      </c>
      <c r="B541" s="98"/>
      <c r="C541" s="83">
        <v>610</v>
      </c>
      <c r="D541" s="22">
        <f>SUM(D536:D540)</f>
        <v>21.035</v>
      </c>
      <c r="E541" s="22">
        <f t="shared" ref="E541:O541" si="113">SUM(E536:E540)</f>
        <v>24.080000000000002</v>
      </c>
      <c r="F541" s="22">
        <f t="shared" si="113"/>
        <v>87.820000000000007</v>
      </c>
      <c r="G541" s="22">
        <f t="shared" si="113"/>
        <v>650.65</v>
      </c>
      <c r="H541" s="22">
        <f t="shared" si="113"/>
        <v>0.28600000000000003</v>
      </c>
      <c r="I541" s="22">
        <f t="shared" si="113"/>
        <v>15.064999999999996</v>
      </c>
      <c r="J541" s="22">
        <f t="shared" si="113"/>
        <v>158</v>
      </c>
      <c r="K541" s="22">
        <f t="shared" si="113"/>
        <v>5.6149999999999993</v>
      </c>
      <c r="L541" s="22">
        <f t="shared" si="113"/>
        <v>347.43499999999989</v>
      </c>
      <c r="M541" s="22">
        <f t="shared" si="113"/>
        <v>602.63499999999999</v>
      </c>
      <c r="N541" s="22">
        <f t="shared" si="113"/>
        <v>116.02</v>
      </c>
      <c r="O541" s="22">
        <f t="shared" si="113"/>
        <v>7.6305000000000005</v>
      </c>
      <c r="P541" s="195"/>
    </row>
    <row r="542" spans="1:18" x14ac:dyDescent="0.25">
      <c r="A542" s="7"/>
      <c r="B542" s="16" t="s">
        <v>168</v>
      </c>
      <c r="C542" s="43"/>
      <c r="D542" s="20"/>
      <c r="E542" s="33"/>
      <c r="F542" s="11"/>
      <c r="G542" s="20"/>
      <c r="H542" s="11"/>
      <c r="I542" s="20"/>
      <c r="J542" s="11"/>
      <c r="K542" s="20"/>
      <c r="L542" s="11"/>
      <c r="M542" s="20"/>
      <c r="N542" s="20"/>
      <c r="O542" s="11"/>
      <c r="P542" s="194"/>
    </row>
    <row r="543" spans="1:18" s="68" customFormat="1" ht="16.5" thickBot="1" x14ac:dyDescent="0.3">
      <c r="A543" s="18" t="s">
        <v>86</v>
      </c>
      <c r="B543" s="49"/>
      <c r="C543" s="43">
        <v>200</v>
      </c>
      <c r="D543" s="35">
        <v>5.8</v>
      </c>
      <c r="E543" s="33">
        <v>5</v>
      </c>
      <c r="F543" s="11">
        <v>9.6</v>
      </c>
      <c r="G543" s="20">
        <v>107</v>
      </c>
      <c r="H543" s="11">
        <v>3.5999999999999997E-2</v>
      </c>
      <c r="I543" s="20">
        <v>6.3E-2</v>
      </c>
      <c r="J543" s="11">
        <v>36</v>
      </c>
      <c r="K543" s="20">
        <v>0</v>
      </c>
      <c r="L543" s="11">
        <v>223.2</v>
      </c>
      <c r="M543" s="20">
        <v>165.6</v>
      </c>
      <c r="N543" s="20">
        <v>25.2</v>
      </c>
      <c r="O543" s="11">
        <v>0.18</v>
      </c>
      <c r="P543" s="176" t="s">
        <v>233</v>
      </c>
      <c r="Q543" s="108"/>
    </row>
    <row r="544" spans="1:18" ht="16.5" thickBot="1" x14ac:dyDescent="0.3">
      <c r="A544" s="119" t="s">
        <v>167</v>
      </c>
      <c r="B544" s="98"/>
      <c r="C544" s="102">
        <f>C543</f>
        <v>200</v>
      </c>
      <c r="D544" s="22">
        <f t="shared" ref="D544:P544" si="114">D543</f>
        <v>5.8</v>
      </c>
      <c r="E544" s="22">
        <f t="shared" si="114"/>
        <v>5</v>
      </c>
      <c r="F544" s="22">
        <f t="shared" si="114"/>
        <v>9.6</v>
      </c>
      <c r="G544" s="22">
        <f t="shared" si="114"/>
        <v>107</v>
      </c>
      <c r="H544" s="22">
        <f t="shared" si="114"/>
        <v>3.5999999999999997E-2</v>
      </c>
      <c r="I544" s="22">
        <f t="shared" si="114"/>
        <v>6.3E-2</v>
      </c>
      <c r="J544" s="22">
        <f t="shared" si="114"/>
        <v>36</v>
      </c>
      <c r="K544" s="22">
        <f t="shared" si="114"/>
        <v>0</v>
      </c>
      <c r="L544" s="22">
        <f t="shared" si="114"/>
        <v>223.2</v>
      </c>
      <c r="M544" s="22">
        <f t="shared" si="114"/>
        <v>165.6</v>
      </c>
      <c r="N544" s="22">
        <f t="shared" si="114"/>
        <v>25.2</v>
      </c>
      <c r="O544" s="22">
        <f t="shared" si="114"/>
        <v>0.18</v>
      </c>
      <c r="P544" s="234" t="str">
        <f t="shared" si="114"/>
        <v>№386 шк 2017 сб</v>
      </c>
    </row>
    <row r="545" spans="1:21" ht="24.75" thickBot="1" x14ac:dyDescent="0.3">
      <c r="A545" s="249" t="s">
        <v>367</v>
      </c>
      <c r="B545" s="250"/>
      <c r="C545" s="102">
        <f>C541+C544</f>
        <v>810</v>
      </c>
      <c r="D545" s="22">
        <f>D541+D544</f>
        <v>26.835000000000001</v>
      </c>
      <c r="E545" s="22">
        <f t="shared" ref="E545:O545" si="115">E541+E544</f>
        <v>29.080000000000002</v>
      </c>
      <c r="F545" s="22">
        <f t="shared" si="115"/>
        <v>97.42</v>
      </c>
      <c r="G545" s="22">
        <f t="shared" si="115"/>
        <v>757.65</v>
      </c>
      <c r="H545" s="22">
        <f t="shared" si="115"/>
        <v>0.32200000000000001</v>
      </c>
      <c r="I545" s="22">
        <f t="shared" si="115"/>
        <v>15.127999999999997</v>
      </c>
      <c r="J545" s="22">
        <f t="shared" si="115"/>
        <v>194</v>
      </c>
      <c r="K545" s="22">
        <f t="shared" si="115"/>
        <v>5.6149999999999993</v>
      </c>
      <c r="L545" s="22">
        <f t="shared" si="115"/>
        <v>570.63499999999988</v>
      </c>
      <c r="M545" s="22">
        <f t="shared" si="115"/>
        <v>768.23500000000001</v>
      </c>
      <c r="N545" s="22">
        <f t="shared" si="115"/>
        <v>141.22</v>
      </c>
      <c r="O545" s="22">
        <f t="shared" si="115"/>
        <v>7.8105000000000002</v>
      </c>
      <c r="P545" s="195"/>
      <c r="Q545" s="123">
        <f>G545/2720</f>
        <v>0.27854779411764707</v>
      </c>
      <c r="R545" s="131" t="s">
        <v>323</v>
      </c>
    </row>
    <row r="546" spans="1:21" x14ac:dyDescent="0.25">
      <c r="A546" s="18"/>
      <c r="B546" s="49" t="s">
        <v>12</v>
      </c>
      <c r="C546" s="43"/>
      <c r="D546" s="24"/>
      <c r="E546" s="118"/>
      <c r="F546" s="118"/>
      <c r="G546" s="118"/>
      <c r="H546" s="11"/>
      <c r="I546" s="20"/>
      <c r="J546" s="11"/>
      <c r="K546" s="20"/>
      <c r="L546" s="11"/>
      <c r="M546" s="20"/>
      <c r="N546" s="20"/>
      <c r="O546" s="11"/>
      <c r="P546" s="176"/>
    </row>
    <row r="547" spans="1:21" x14ac:dyDescent="0.25">
      <c r="A547" s="18" t="s">
        <v>132</v>
      </c>
      <c r="B547" s="49"/>
      <c r="C547" s="43">
        <v>100</v>
      </c>
      <c r="D547" s="11">
        <v>1.0920000000000001</v>
      </c>
      <c r="E547" s="20">
        <v>6.0420000000000016</v>
      </c>
      <c r="F547" s="11">
        <v>3.777000000000001</v>
      </c>
      <c r="G547" s="20">
        <v>73.90000000000002</v>
      </c>
      <c r="H547" s="11">
        <v>3.1000000000000007E-2</v>
      </c>
      <c r="I547" s="20">
        <v>13.212000000000003</v>
      </c>
      <c r="J547" s="11"/>
      <c r="K547" s="20">
        <v>0.55000000000000004</v>
      </c>
      <c r="L547" s="11">
        <v>25.425000000000001</v>
      </c>
      <c r="M547" s="20">
        <v>35.625</v>
      </c>
      <c r="N547" s="33">
        <v>18.837999999999997</v>
      </c>
      <c r="O547" s="11">
        <v>0.66299999999999992</v>
      </c>
      <c r="P547" s="176" t="s">
        <v>292</v>
      </c>
    </row>
    <row r="548" spans="1:21" ht="31.5" x14ac:dyDescent="0.25">
      <c r="A548" s="18" t="s">
        <v>358</v>
      </c>
      <c r="B548" s="49"/>
      <c r="C548" s="43" t="s">
        <v>246</v>
      </c>
      <c r="D548" s="11">
        <v>5.1174999999999997</v>
      </c>
      <c r="E548" s="20">
        <v>5.3449999999999998</v>
      </c>
      <c r="F548" s="11">
        <v>16.137499999999999</v>
      </c>
      <c r="G548" s="20">
        <v>133.25</v>
      </c>
      <c r="H548" s="11">
        <v>0.155</v>
      </c>
      <c r="I548" s="20">
        <v>5.8125</v>
      </c>
      <c r="J548" s="11">
        <v>0</v>
      </c>
      <c r="K548" s="20">
        <v>2.44</v>
      </c>
      <c r="L548" s="11">
        <v>50.274999999999999</v>
      </c>
      <c r="M548" s="20">
        <v>137.97499999999999</v>
      </c>
      <c r="N548" s="33">
        <v>38.299999999999997</v>
      </c>
      <c r="O548" s="11">
        <v>1.8049999999999999</v>
      </c>
      <c r="P548" s="176" t="s">
        <v>290</v>
      </c>
    </row>
    <row r="549" spans="1:21" x14ac:dyDescent="0.25">
      <c r="A549" s="18" t="s">
        <v>345</v>
      </c>
      <c r="B549" s="49"/>
      <c r="C549" s="43" t="s">
        <v>208</v>
      </c>
      <c r="D549" s="11">
        <v>14.5</v>
      </c>
      <c r="E549" s="20">
        <v>22.19</v>
      </c>
      <c r="F549" s="11">
        <v>4.8899999999999997</v>
      </c>
      <c r="G549" s="20">
        <v>271</v>
      </c>
      <c r="H549" s="11">
        <v>0.03</v>
      </c>
      <c r="I549" s="20">
        <v>0.92</v>
      </c>
      <c r="J549" s="11"/>
      <c r="K549" s="20">
        <v>2.61</v>
      </c>
      <c r="L549" s="11">
        <v>21.81</v>
      </c>
      <c r="M549" s="20">
        <v>154.15</v>
      </c>
      <c r="N549" s="33">
        <v>22.03</v>
      </c>
      <c r="O549" s="11">
        <v>3.06</v>
      </c>
      <c r="P549" s="176" t="s">
        <v>210</v>
      </c>
    </row>
    <row r="550" spans="1:21" ht="31.5" x14ac:dyDescent="0.25">
      <c r="A550" s="18" t="s">
        <v>334</v>
      </c>
      <c r="B550" s="49"/>
      <c r="C550" s="19" t="s">
        <v>166</v>
      </c>
      <c r="D550" s="11">
        <v>6.8313999999999995</v>
      </c>
      <c r="E550" s="20">
        <v>4.4328000000000003</v>
      </c>
      <c r="F550" s="11">
        <v>38.373999999999995</v>
      </c>
      <c r="G550" s="20">
        <v>220.55999999999997</v>
      </c>
      <c r="H550" s="11">
        <v>6.8399999999999989E-2</v>
      </c>
      <c r="I550" s="20">
        <v>0</v>
      </c>
      <c r="J550" s="11">
        <v>20</v>
      </c>
      <c r="K550" s="20">
        <v>0.9770000000000002</v>
      </c>
      <c r="L550" s="11">
        <v>14.629800000000001</v>
      </c>
      <c r="M550" s="20">
        <v>46.101300000000002</v>
      </c>
      <c r="N550" s="11">
        <v>10.3428</v>
      </c>
      <c r="O550" s="20">
        <v>1.0324</v>
      </c>
      <c r="P550" s="205" t="s">
        <v>294</v>
      </c>
    </row>
    <row r="551" spans="1:21" x14ac:dyDescent="0.25">
      <c r="A551" s="18" t="s">
        <v>396</v>
      </c>
      <c r="B551" s="49"/>
      <c r="C551" s="43">
        <v>200</v>
      </c>
      <c r="D551" s="11">
        <v>0.34599999999999997</v>
      </c>
      <c r="E551" s="20">
        <v>7.5999999999999998E-2</v>
      </c>
      <c r="F551" s="11">
        <v>17.873999999999995</v>
      </c>
      <c r="G551" s="20">
        <v>74.199999999999989</v>
      </c>
      <c r="H551" s="11">
        <v>2.1999999999999999E-2</v>
      </c>
      <c r="I551" s="20">
        <v>0</v>
      </c>
      <c r="J551" s="11">
        <v>0</v>
      </c>
      <c r="K551" s="20">
        <v>7.5999999999999998E-2</v>
      </c>
      <c r="L551" s="11">
        <v>19.96</v>
      </c>
      <c r="M551" s="20">
        <v>19.36</v>
      </c>
      <c r="N551" s="33">
        <v>8.1199999999999992</v>
      </c>
      <c r="O551" s="11">
        <v>0.41399999999999992</v>
      </c>
      <c r="P551" s="176" t="s">
        <v>295</v>
      </c>
    </row>
    <row r="552" spans="1:21" ht="24" x14ac:dyDescent="0.25">
      <c r="A552" s="18" t="s">
        <v>13</v>
      </c>
      <c r="B552" s="49"/>
      <c r="C552" s="43">
        <v>60</v>
      </c>
      <c r="D552" s="11">
        <v>3.96</v>
      </c>
      <c r="E552" s="20">
        <v>0.72</v>
      </c>
      <c r="F552" s="11">
        <v>23.76</v>
      </c>
      <c r="G552" s="20">
        <v>118.80000000000001</v>
      </c>
      <c r="H552" s="11">
        <v>0.10200000000000002</v>
      </c>
      <c r="I552" s="20"/>
      <c r="J552" s="11"/>
      <c r="K552" s="20">
        <v>0.84</v>
      </c>
      <c r="L552" s="11">
        <v>17.400000000000002</v>
      </c>
      <c r="M552" s="20">
        <v>90.000000000000014</v>
      </c>
      <c r="N552" s="33">
        <v>28.200000000000006</v>
      </c>
      <c r="O552" s="11">
        <v>2.3400000000000003</v>
      </c>
      <c r="P552" s="176" t="s">
        <v>198</v>
      </c>
    </row>
    <row r="553" spans="1:21" ht="24.75" thickBot="1" x14ac:dyDescent="0.3">
      <c r="A553" s="18" t="s">
        <v>35</v>
      </c>
      <c r="B553" s="9"/>
      <c r="C553" s="19">
        <v>50</v>
      </c>
      <c r="D553" s="54">
        <v>3.8</v>
      </c>
      <c r="E553" s="28">
        <v>0.4</v>
      </c>
      <c r="F553" s="70">
        <v>24.6</v>
      </c>
      <c r="G553" s="71">
        <v>117.5</v>
      </c>
      <c r="H553" s="11">
        <v>5.5000000000000007E-2</v>
      </c>
      <c r="I553" s="20">
        <v>0</v>
      </c>
      <c r="J553" s="11">
        <v>0</v>
      </c>
      <c r="K553" s="20">
        <v>0.55000000000000004</v>
      </c>
      <c r="L553" s="11">
        <v>10</v>
      </c>
      <c r="M553" s="20">
        <v>32.5</v>
      </c>
      <c r="N553" s="33">
        <v>7.0000000000000009</v>
      </c>
      <c r="O553" s="20">
        <v>0.55000000000000016</v>
      </c>
      <c r="P553" s="188" t="s">
        <v>188</v>
      </c>
    </row>
    <row r="554" spans="1:21" ht="21.75" customHeight="1" thickBot="1" x14ac:dyDescent="0.3">
      <c r="A554" s="119" t="s">
        <v>169</v>
      </c>
      <c r="B554" s="100"/>
      <c r="C554" s="83">
        <v>945</v>
      </c>
      <c r="D554" s="22">
        <f>SUM(D547:D553)</f>
        <v>35.646899999999995</v>
      </c>
      <c r="E554" s="22">
        <f t="shared" ref="E554:O554" si="116">SUM(E547:E553)</f>
        <v>39.205799999999996</v>
      </c>
      <c r="F554" s="22">
        <f t="shared" si="116"/>
        <v>129.41249999999999</v>
      </c>
      <c r="G554" s="22">
        <f t="shared" si="116"/>
        <v>1009.21</v>
      </c>
      <c r="H554" s="22">
        <f t="shared" si="116"/>
        <v>0.46340000000000003</v>
      </c>
      <c r="I554" s="22">
        <f t="shared" si="116"/>
        <v>19.944500000000005</v>
      </c>
      <c r="J554" s="22">
        <f t="shared" si="116"/>
        <v>20</v>
      </c>
      <c r="K554" s="22">
        <f t="shared" si="116"/>
        <v>8.0429999999999993</v>
      </c>
      <c r="L554" s="22">
        <f t="shared" si="116"/>
        <v>159.49980000000002</v>
      </c>
      <c r="M554" s="22">
        <f t="shared" si="116"/>
        <v>515.71129999999994</v>
      </c>
      <c r="N554" s="22">
        <f t="shared" si="116"/>
        <v>132.83080000000001</v>
      </c>
      <c r="O554" s="22">
        <f t="shared" si="116"/>
        <v>9.8644000000000016</v>
      </c>
      <c r="P554" s="195"/>
      <c r="Q554" s="124">
        <f>G554/2720</f>
        <v>0.37103308823529413</v>
      </c>
      <c r="R554" s="134" t="s">
        <v>320</v>
      </c>
    </row>
    <row r="555" spans="1:21" ht="24.75" thickBot="1" x14ac:dyDescent="0.3">
      <c r="A555" s="119" t="s">
        <v>183</v>
      </c>
      <c r="B555" s="100"/>
      <c r="C555" s="22">
        <f>C541+C544+C554</f>
        <v>1755</v>
      </c>
      <c r="D555" s="22">
        <f t="shared" ref="D555:O555" si="117">D541+D544+D554</f>
        <v>62.481899999999996</v>
      </c>
      <c r="E555" s="22">
        <f t="shared" si="117"/>
        <v>68.285799999999995</v>
      </c>
      <c r="F555" s="22">
        <f t="shared" si="117"/>
        <v>226.83249999999998</v>
      </c>
      <c r="G555" s="22">
        <f t="shared" si="117"/>
        <v>1766.8600000000001</v>
      </c>
      <c r="H555" s="22">
        <f t="shared" si="117"/>
        <v>0.7854000000000001</v>
      </c>
      <c r="I555" s="22">
        <f t="shared" si="117"/>
        <v>35.072500000000005</v>
      </c>
      <c r="J555" s="22">
        <f t="shared" si="117"/>
        <v>214</v>
      </c>
      <c r="K555" s="22">
        <f t="shared" si="117"/>
        <v>13.657999999999998</v>
      </c>
      <c r="L555" s="22">
        <f t="shared" si="117"/>
        <v>730.13479999999993</v>
      </c>
      <c r="M555" s="22">
        <f t="shared" si="117"/>
        <v>1283.9463000000001</v>
      </c>
      <c r="N555" s="22">
        <f t="shared" si="117"/>
        <v>274.05079999999998</v>
      </c>
      <c r="O555" s="22">
        <f t="shared" si="117"/>
        <v>17.674900000000001</v>
      </c>
      <c r="P555" s="195"/>
      <c r="Q555" s="124">
        <f>G555/2720</f>
        <v>0.6495808823529412</v>
      </c>
      <c r="R555" s="131" t="s">
        <v>321</v>
      </c>
    </row>
    <row r="556" spans="1:21" ht="16.5" thickBot="1" x14ac:dyDescent="0.3">
      <c r="A556" s="275" t="s">
        <v>329</v>
      </c>
      <c r="B556" s="276"/>
      <c r="C556" s="158">
        <f t="shared" ref="C556:O556" si="118">C26+C52+C80+C105+C131+C158+C184+C210+C237+C263+C289+C316+C342+C369+C396+C423+C449+C475+C503+C529+C555</f>
        <v>36972</v>
      </c>
      <c r="D556" s="114">
        <f t="shared" si="118"/>
        <v>2085.7181296760864</v>
      </c>
      <c r="E556" s="114">
        <f t="shared" si="118"/>
        <v>2141.6375087878787</v>
      </c>
      <c r="F556" s="114">
        <f t="shared" si="118"/>
        <v>5831.7491539447692</v>
      </c>
      <c r="G556" s="114">
        <f t="shared" si="118"/>
        <v>36200.383272727267</v>
      </c>
      <c r="H556" s="114">
        <f t="shared" si="118"/>
        <v>918.25321289700901</v>
      </c>
      <c r="I556" s="114">
        <f t="shared" si="118"/>
        <v>2098.7675268644371</v>
      </c>
      <c r="J556" s="114">
        <f t="shared" si="118"/>
        <v>6574.5080500793674</v>
      </c>
      <c r="K556" s="114">
        <f t="shared" si="118"/>
        <v>1139.9143269899789</v>
      </c>
      <c r="L556" s="114">
        <f t="shared" si="118"/>
        <v>16058.012787862692</v>
      </c>
      <c r="M556" s="114">
        <f t="shared" si="118"/>
        <v>23881.645235839205</v>
      </c>
      <c r="N556" s="114">
        <f t="shared" si="118"/>
        <v>6518.3460632015713</v>
      </c>
      <c r="O556" s="114">
        <f t="shared" si="118"/>
        <v>1281.5322116632831</v>
      </c>
      <c r="P556" s="210"/>
    </row>
    <row r="557" spans="1:21" ht="16.5" thickBot="1" x14ac:dyDescent="0.3">
      <c r="A557" s="275" t="s">
        <v>330</v>
      </c>
      <c r="B557" s="277"/>
      <c r="C557" s="159">
        <f>C556/21</f>
        <v>1760.5714285714287</v>
      </c>
      <c r="D557" s="114">
        <f t="shared" ref="D557:O557" si="119">D556/21</f>
        <v>99.319910936956489</v>
      </c>
      <c r="E557" s="114">
        <f t="shared" si="119"/>
        <v>101.98273851370851</v>
      </c>
      <c r="F557" s="114">
        <f t="shared" si="119"/>
        <v>277.70234066403663</v>
      </c>
      <c r="G557" s="114">
        <f t="shared" si="119"/>
        <v>1723.8277748917747</v>
      </c>
      <c r="H557" s="114">
        <f t="shared" si="119"/>
        <v>43.726343471286143</v>
      </c>
      <c r="I557" s="114">
        <f t="shared" si="119"/>
        <v>99.941310803068433</v>
      </c>
      <c r="J557" s="114">
        <f t="shared" si="119"/>
        <v>313.07181190854129</v>
      </c>
      <c r="K557" s="114">
        <f t="shared" si="119"/>
        <v>54.281634618570422</v>
      </c>
      <c r="L557" s="114">
        <f t="shared" si="119"/>
        <v>764.66727561250912</v>
      </c>
      <c r="M557" s="114">
        <f t="shared" si="119"/>
        <v>1137.2212017066288</v>
      </c>
      <c r="N557" s="114">
        <f t="shared" si="119"/>
        <v>310.39743158102721</v>
      </c>
      <c r="O557" s="114">
        <f t="shared" si="119"/>
        <v>61.025343412537289</v>
      </c>
      <c r="P557" s="228"/>
    </row>
    <row r="558" spans="1:21" x14ac:dyDescent="0.25">
      <c r="A558" s="280"/>
      <c r="B558" s="280"/>
      <c r="C558" s="280"/>
      <c r="D558" s="280"/>
      <c r="E558" s="280"/>
      <c r="F558" s="280"/>
      <c r="G558" s="280"/>
      <c r="H558" s="280"/>
      <c r="I558" s="280"/>
      <c r="J558" s="280"/>
      <c r="K558" s="280"/>
      <c r="L558" s="280"/>
      <c r="M558" s="280"/>
      <c r="N558" s="280"/>
      <c r="O558" s="280"/>
      <c r="P558" s="280"/>
      <c r="U558" s="106"/>
    </row>
    <row r="559" spans="1:21" x14ac:dyDescent="0.25">
      <c r="A559" s="280"/>
      <c r="B559" s="280"/>
      <c r="C559" s="280"/>
      <c r="D559" s="280"/>
      <c r="E559" s="280"/>
      <c r="F559" s="280"/>
      <c r="G559" s="280"/>
      <c r="H559" s="280"/>
      <c r="I559" s="280"/>
      <c r="J559" s="280"/>
      <c r="K559" s="280"/>
      <c r="L559" s="280"/>
      <c r="M559" s="280"/>
      <c r="N559" s="280"/>
      <c r="O559" s="280"/>
      <c r="P559" s="280"/>
    </row>
    <row r="560" spans="1:21" x14ac:dyDescent="0.25">
      <c r="A560" s="280"/>
      <c r="B560" s="280"/>
      <c r="C560" s="280"/>
      <c r="D560" s="280"/>
      <c r="E560" s="280"/>
      <c r="F560" s="280"/>
      <c r="G560" s="280"/>
      <c r="H560" s="280"/>
      <c r="I560" s="280"/>
      <c r="J560" s="280"/>
      <c r="K560" s="280"/>
      <c r="L560" s="280"/>
      <c r="M560" s="280"/>
      <c r="N560" s="280"/>
      <c r="O560" s="280"/>
      <c r="P560" s="280"/>
    </row>
    <row r="561" spans="1:16" x14ac:dyDescent="0.25">
      <c r="A561" s="281"/>
      <c r="B561" s="281"/>
      <c r="C561" s="281"/>
      <c r="D561" s="281"/>
      <c r="E561" s="281"/>
      <c r="F561" s="281"/>
      <c r="G561" s="281"/>
      <c r="H561" s="281"/>
      <c r="I561" s="281"/>
      <c r="J561" s="281"/>
      <c r="K561" s="281"/>
      <c r="L561" s="281"/>
      <c r="M561" s="281"/>
      <c r="N561" s="281"/>
      <c r="O561" s="281"/>
      <c r="P561" s="281"/>
    </row>
    <row r="562" spans="1:16" x14ac:dyDescent="0.25">
      <c r="A562" s="280"/>
      <c r="B562" s="280"/>
      <c r="C562" s="280"/>
      <c r="D562" s="280"/>
      <c r="E562" s="280"/>
      <c r="F562" s="280"/>
      <c r="G562" s="280"/>
      <c r="H562" s="280"/>
      <c r="I562" s="280"/>
      <c r="J562" s="280"/>
      <c r="K562" s="280"/>
      <c r="L562" s="280"/>
      <c r="M562" s="280"/>
      <c r="N562" s="280"/>
      <c r="O562" s="280"/>
      <c r="P562" s="280"/>
    </row>
    <row r="563" spans="1:16" x14ac:dyDescent="0.25">
      <c r="A563" s="281"/>
      <c r="B563" s="281"/>
      <c r="C563" s="281"/>
      <c r="D563" s="281"/>
      <c r="E563" s="281"/>
      <c r="F563" s="281"/>
      <c r="G563" s="281"/>
      <c r="H563" s="281"/>
      <c r="I563" s="281"/>
      <c r="J563" s="281"/>
      <c r="K563" s="281"/>
      <c r="L563" s="281"/>
      <c r="M563" s="281"/>
      <c r="N563" s="281"/>
      <c r="O563" s="281"/>
      <c r="P563" s="281"/>
    </row>
    <row r="564" spans="1:16" x14ac:dyDescent="0.25">
      <c r="A564" s="280"/>
      <c r="B564" s="280"/>
      <c r="C564" s="280"/>
      <c r="D564" s="280"/>
      <c r="E564" s="280"/>
      <c r="F564" s="280"/>
      <c r="G564" s="280"/>
      <c r="H564" s="280"/>
      <c r="I564" s="280"/>
      <c r="J564" s="280"/>
      <c r="K564" s="280"/>
      <c r="L564" s="280"/>
      <c r="M564" s="280"/>
      <c r="N564" s="280"/>
      <c r="O564" s="280"/>
      <c r="P564" s="280"/>
    </row>
    <row r="565" spans="1:16" x14ac:dyDescent="0.25">
      <c r="A565" s="281"/>
      <c r="B565" s="281"/>
      <c r="C565" s="281"/>
      <c r="D565" s="281"/>
      <c r="E565" s="281"/>
      <c r="F565" s="281"/>
      <c r="G565" s="281"/>
      <c r="H565" s="281"/>
      <c r="I565" s="281"/>
      <c r="J565" s="281"/>
      <c r="K565" s="281"/>
      <c r="L565" s="281"/>
      <c r="M565" s="281"/>
      <c r="N565" s="281"/>
      <c r="O565" s="281"/>
      <c r="P565" s="281"/>
    </row>
    <row r="566" spans="1:16" x14ac:dyDescent="0.25">
      <c r="A566" s="280"/>
      <c r="B566" s="280"/>
      <c r="C566" s="280"/>
      <c r="D566" s="280"/>
      <c r="E566" s="280"/>
      <c r="F566" s="280"/>
      <c r="G566" s="280"/>
      <c r="H566" s="280"/>
      <c r="I566" s="280"/>
      <c r="J566" s="280"/>
      <c r="K566" s="280"/>
      <c r="L566" s="280"/>
      <c r="M566" s="280"/>
      <c r="N566" s="280"/>
      <c r="O566" s="280"/>
      <c r="P566" s="280"/>
    </row>
    <row r="567" spans="1:16" x14ac:dyDescent="0.25">
      <c r="A567" s="280"/>
      <c r="B567" s="280"/>
      <c r="C567" s="280"/>
      <c r="D567" s="280"/>
      <c r="E567" s="280"/>
      <c r="F567" s="280"/>
      <c r="G567" s="280"/>
      <c r="H567" s="280"/>
      <c r="I567" s="280"/>
      <c r="J567" s="280"/>
      <c r="K567" s="280"/>
      <c r="L567" s="280"/>
      <c r="M567" s="280"/>
      <c r="N567" s="280"/>
      <c r="O567" s="280"/>
      <c r="P567" s="280"/>
    </row>
    <row r="568" spans="1:16" x14ac:dyDescent="0.25">
      <c r="A568" s="280"/>
      <c r="B568" s="280"/>
      <c r="C568" s="280"/>
      <c r="D568" s="280"/>
      <c r="E568" s="280"/>
      <c r="F568" s="280"/>
      <c r="G568" s="280"/>
      <c r="H568" s="280"/>
      <c r="I568" s="280"/>
      <c r="J568" s="280"/>
      <c r="K568" s="280"/>
      <c r="L568" s="280"/>
      <c r="M568" s="280"/>
      <c r="N568" s="280"/>
      <c r="O568" s="280"/>
      <c r="P568" s="280"/>
    </row>
    <row r="569" spans="1:16" x14ac:dyDescent="0.25">
      <c r="A569" s="281"/>
      <c r="B569" s="281"/>
      <c r="C569" s="281"/>
      <c r="D569" s="281"/>
      <c r="E569" s="281"/>
      <c r="F569" s="281"/>
      <c r="G569" s="281"/>
      <c r="H569" s="281"/>
      <c r="I569" s="281"/>
      <c r="J569" s="281"/>
      <c r="K569" s="281"/>
      <c r="L569" s="281"/>
      <c r="M569" s="281"/>
      <c r="N569" s="281"/>
      <c r="O569" s="281"/>
      <c r="P569" s="281"/>
    </row>
    <row r="570" spans="1:16" x14ac:dyDescent="0.25">
      <c r="A570" s="280"/>
      <c r="B570" s="280"/>
      <c r="C570" s="280"/>
      <c r="D570" s="280"/>
      <c r="E570" s="280"/>
      <c r="F570" s="280"/>
      <c r="G570" s="280"/>
      <c r="H570" s="280"/>
      <c r="I570" s="280"/>
      <c r="J570" s="280"/>
      <c r="K570" s="280"/>
      <c r="L570" s="280"/>
      <c r="M570" s="280"/>
      <c r="N570" s="280"/>
      <c r="O570" s="280"/>
      <c r="P570" s="280"/>
    </row>
    <row r="571" spans="1:16" x14ac:dyDescent="0.25">
      <c r="A571" s="282"/>
      <c r="B571" s="282"/>
      <c r="C571" s="282"/>
      <c r="D571" s="282"/>
      <c r="E571" s="282"/>
      <c r="F571" s="282"/>
      <c r="G571" s="282"/>
      <c r="H571" s="282"/>
      <c r="I571" s="282"/>
      <c r="J571" s="282"/>
      <c r="K571" s="282"/>
      <c r="L571" s="282"/>
      <c r="M571" s="282"/>
      <c r="N571" s="282"/>
      <c r="O571" s="282"/>
      <c r="P571" s="282"/>
    </row>
    <row r="572" spans="1:16" x14ac:dyDescent="0.25">
      <c r="A572" s="280"/>
      <c r="B572" s="280"/>
      <c r="C572" s="280"/>
      <c r="D572" s="280"/>
      <c r="E572" s="280"/>
      <c r="F572" s="280"/>
      <c r="G572" s="280"/>
      <c r="H572" s="280"/>
      <c r="I572" s="280"/>
      <c r="J572" s="280"/>
      <c r="K572" s="280"/>
      <c r="L572" s="280"/>
      <c r="M572" s="280"/>
      <c r="N572" s="280"/>
      <c r="O572" s="280"/>
      <c r="P572" s="280"/>
    </row>
    <row r="573" spans="1:16" x14ac:dyDescent="0.25">
      <c r="A573" s="280"/>
      <c r="B573" s="280"/>
      <c r="C573" s="280"/>
      <c r="D573" s="280"/>
      <c r="E573" s="280"/>
      <c r="F573" s="280"/>
      <c r="G573" s="280"/>
      <c r="H573" s="280"/>
      <c r="I573" s="280"/>
      <c r="J573" s="280"/>
      <c r="K573" s="280"/>
      <c r="L573" s="280"/>
      <c r="M573" s="280"/>
      <c r="N573" s="280"/>
      <c r="O573" s="280"/>
      <c r="P573" s="280"/>
    </row>
    <row r="574" spans="1:16" x14ac:dyDescent="0.25">
      <c r="A574" s="280"/>
      <c r="B574" s="280"/>
      <c r="C574" s="280"/>
      <c r="D574" s="280"/>
      <c r="E574" s="280"/>
      <c r="F574" s="280"/>
      <c r="G574" s="280"/>
      <c r="H574" s="280"/>
      <c r="I574" s="280"/>
      <c r="J574" s="280"/>
      <c r="K574" s="280"/>
      <c r="L574" s="280"/>
      <c r="M574" s="280"/>
      <c r="N574" s="280"/>
      <c r="O574" s="280"/>
      <c r="P574" s="280"/>
    </row>
    <row r="575" spans="1:16" x14ac:dyDescent="0.25">
      <c r="A575" s="280"/>
      <c r="B575" s="280"/>
      <c r="C575" s="280"/>
      <c r="D575" s="280"/>
      <c r="E575" s="280"/>
      <c r="F575" s="280"/>
      <c r="G575" s="280"/>
      <c r="H575" s="280"/>
      <c r="I575" s="280"/>
      <c r="J575" s="280"/>
      <c r="K575" s="280"/>
      <c r="L575" s="280"/>
      <c r="M575" s="280"/>
      <c r="N575" s="280"/>
      <c r="O575" s="280"/>
      <c r="P575" s="280"/>
    </row>
    <row r="576" spans="1:16" x14ac:dyDescent="0.25">
      <c r="A576" s="280"/>
      <c r="B576" s="280"/>
      <c r="C576" s="280"/>
      <c r="D576" s="280"/>
      <c r="E576" s="280"/>
      <c r="F576" s="280"/>
      <c r="G576" s="280"/>
      <c r="H576" s="280"/>
      <c r="I576" s="280"/>
      <c r="J576" s="280"/>
      <c r="K576" s="280"/>
      <c r="L576" s="280"/>
      <c r="M576" s="280"/>
      <c r="N576" s="280"/>
      <c r="O576" s="280"/>
      <c r="P576" s="280"/>
    </row>
    <row r="577" spans="1:16" x14ac:dyDescent="0.25">
      <c r="A577" s="280"/>
      <c r="B577" s="280"/>
      <c r="C577" s="280"/>
      <c r="D577" s="280"/>
      <c r="E577" s="280"/>
      <c r="F577" s="280"/>
      <c r="G577" s="280"/>
      <c r="H577" s="280"/>
      <c r="I577" s="280"/>
      <c r="J577" s="280"/>
      <c r="K577" s="280"/>
      <c r="L577" s="280"/>
      <c r="M577" s="280"/>
      <c r="N577" s="280"/>
      <c r="O577" s="280"/>
      <c r="P577" s="280"/>
    </row>
    <row r="578" spans="1:16" x14ac:dyDescent="0.25">
      <c r="A578" s="280"/>
      <c r="B578" s="280"/>
      <c r="C578" s="280"/>
      <c r="D578" s="280"/>
      <c r="E578" s="280"/>
      <c r="F578" s="280"/>
      <c r="G578" s="280"/>
      <c r="H578" s="280"/>
      <c r="I578" s="280"/>
      <c r="J578" s="280"/>
      <c r="K578" s="280"/>
      <c r="L578" s="280"/>
      <c r="M578" s="280"/>
      <c r="N578" s="280"/>
      <c r="O578" s="280"/>
      <c r="P578" s="280"/>
    </row>
    <row r="579" spans="1:16" x14ac:dyDescent="0.25">
      <c r="A579" s="280"/>
      <c r="B579" s="280"/>
      <c r="C579" s="280"/>
      <c r="D579" s="280"/>
      <c r="E579" s="280"/>
      <c r="F579" s="280"/>
      <c r="G579" s="280"/>
      <c r="H579" s="280"/>
      <c r="I579" s="280"/>
      <c r="J579" s="280"/>
      <c r="K579" s="280"/>
      <c r="L579" s="280"/>
      <c r="M579" s="280"/>
      <c r="N579" s="280"/>
      <c r="O579" s="280"/>
      <c r="P579" s="280"/>
    </row>
    <row r="580" spans="1:16" x14ac:dyDescent="0.25">
      <c r="A580" s="280"/>
      <c r="B580" s="280"/>
      <c r="C580" s="280"/>
      <c r="D580" s="280"/>
      <c r="E580" s="280"/>
      <c r="F580" s="280"/>
      <c r="G580" s="280"/>
      <c r="H580" s="280"/>
      <c r="I580" s="280"/>
      <c r="J580" s="280"/>
      <c r="K580" s="280"/>
      <c r="L580" s="280"/>
      <c r="M580" s="280"/>
      <c r="N580" s="280"/>
      <c r="O580" s="280"/>
      <c r="P580" s="280"/>
    </row>
    <row r="581" spans="1:16" x14ac:dyDescent="0.25">
      <c r="P581" s="193"/>
    </row>
    <row r="582" spans="1:16" x14ac:dyDescent="0.25">
      <c r="P582" s="193"/>
    </row>
    <row r="583" spans="1:16" x14ac:dyDescent="0.25">
      <c r="A583" s="75"/>
      <c r="D583" s="92"/>
      <c r="E583" s="92"/>
      <c r="F583" s="92"/>
      <c r="G583" s="92"/>
      <c r="P583" s="193"/>
    </row>
    <row r="584" spans="1:16" x14ac:dyDescent="0.25">
      <c r="A584" s="75"/>
      <c r="D584" s="92"/>
      <c r="E584" s="92"/>
      <c r="F584" s="92"/>
      <c r="G584" s="92"/>
      <c r="P584" s="193"/>
    </row>
    <row r="585" spans="1:16" x14ac:dyDescent="0.25">
      <c r="A585" s="75"/>
      <c r="D585" s="92"/>
      <c r="E585" s="92"/>
      <c r="F585" s="92"/>
      <c r="G585" s="92"/>
      <c r="P585" s="193"/>
    </row>
    <row r="586" spans="1:16" x14ac:dyDescent="0.25">
      <c r="A586" s="75"/>
      <c r="D586" s="92"/>
      <c r="E586" s="92"/>
      <c r="F586" s="92"/>
      <c r="G586" s="92"/>
      <c r="P586" s="193"/>
    </row>
    <row r="587" spans="1:16" x14ac:dyDescent="0.25">
      <c r="P587" s="193"/>
    </row>
    <row r="588" spans="1:16" x14ac:dyDescent="0.25">
      <c r="A588" s="75"/>
      <c r="P588" s="193"/>
    </row>
    <row r="589" spans="1:16" x14ac:dyDescent="0.25">
      <c r="P589" s="193"/>
    </row>
    <row r="590" spans="1:16" x14ac:dyDescent="0.25">
      <c r="P590" s="193"/>
    </row>
    <row r="591" spans="1:16" x14ac:dyDescent="0.25">
      <c r="P591" s="193"/>
    </row>
    <row r="592" spans="1:16" x14ac:dyDescent="0.25">
      <c r="A592" s="75"/>
      <c r="D592" s="92"/>
      <c r="E592" s="92"/>
      <c r="F592" s="92"/>
      <c r="G592" s="92"/>
      <c r="P592" s="193"/>
    </row>
    <row r="593" spans="1:16" x14ac:dyDescent="0.25">
      <c r="P593" s="193"/>
    </row>
    <row r="594" spans="1:16" x14ac:dyDescent="0.25">
      <c r="A594" s="75"/>
      <c r="P594" s="193"/>
    </row>
    <row r="595" spans="1:16" x14ac:dyDescent="0.25">
      <c r="P595" s="193"/>
    </row>
    <row r="596" spans="1:16" x14ac:dyDescent="0.25">
      <c r="A596" s="75"/>
      <c r="B596" s="97"/>
      <c r="C596" s="95"/>
      <c r="D596" s="92"/>
      <c r="E596" s="92"/>
      <c r="F596" s="92"/>
      <c r="G596" s="92"/>
      <c r="P596" s="193"/>
    </row>
    <row r="597" spans="1:16" x14ac:dyDescent="0.25">
      <c r="P597" s="193"/>
    </row>
    <row r="598" spans="1:16" x14ac:dyDescent="0.25">
      <c r="P598" s="193"/>
    </row>
    <row r="599" spans="1:16" x14ac:dyDescent="0.25">
      <c r="A599" s="75"/>
      <c r="D599" s="92"/>
      <c r="E599" s="92"/>
      <c r="F599" s="92"/>
      <c r="G599" s="92"/>
      <c r="P599" s="193"/>
    </row>
    <row r="600" spans="1:16" x14ac:dyDescent="0.25">
      <c r="P600" s="193"/>
    </row>
    <row r="601" spans="1:16" x14ac:dyDescent="0.25">
      <c r="A601" s="75"/>
      <c r="B601" s="97"/>
      <c r="P601" s="193"/>
    </row>
    <row r="602" spans="1:16" x14ac:dyDescent="0.25">
      <c r="A602" s="75"/>
      <c r="B602" s="97"/>
      <c r="P602" s="193"/>
    </row>
    <row r="603" spans="1:16" x14ac:dyDescent="0.25">
      <c r="A603" s="75"/>
      <c r="B603" s="97"/>
      <c r="P603" s="193"/>
    </row>
    <row r="604" spans="1:16" x14ac:dyDescent="0.25">
      <c r="A604" s="75"/>
      <c r="B604" s="97"/>
      <c r="P604" s="193"/>
    </row>
    <row r="605" spans="1:16" x14ac:dyDescent="0.25">
      <c r="A605" s="75"/>
      <c r="B605" s="97"/>
      <c r="P605" s="193"/>
    </row>
    <row r="606" spans="1:16" x14ac:dyDescent="0.25">
      <c r="P606" s="193"/>
    </row>
    <row r="607" spans="1:16" x14ac:dyDescent="0.25">
      <c r="P607" s="193"/>
    </row>
    <row r="608" spans="1:16" x14ac:dyDescent="0.25">
      <c r="C608" s="95"/>
      <c r="P608" s="193"/>
    </row>
    <row r="609" spans="1:16" x14ac:dyDescent="0.25">
      <c r="A609" s="75"/>
      <c r="B609" s="97"/>
      <c r="P609" s="193"/>
    </row>
    <row r="610" spans="1:16" x14ac:dyDescent="0.25">
      <c r="P610" s="193"/>
    </row>
    <row r="611" spans="1:16" x14ac:dyDescent="0.25">
      <c r="P611" s="193"/>
    </row>
    <row r="612" spans="1:16" x14ac:dyDescent="0.25">
      <c r="P612" s="193"/>
    </row>
    <row r="613" spans="1:16" x14ac:dyDescent="0.25">
      <c r="P613" s="193"/>
    </row>
    <row r="614" spans="1:16" x14ac:dyDescent="0.25">
      <c r="P614" s="193"/>
    </row>
    <row r="615" spans="1:16" x14ac:dyDescent="0.25">
      <c r="P615" s="193"/>
    </row>
    <row r="616" spans="1:16" x14ac:dyDescent="0.25">
      <c r="P616" s="193"/>
    </row>
    <row r="617" spans="1:16" x14ac:dyDescent="0.25">
      <c r="A617" s="75"/>
      <c r="B617" s="97"/>
      <c r="C617" s="95"/>
      <c r="D617" s="92"/>
      <c r="E617" s="92"/>
      <c r="F617" s="92"/>
      <c r="G617" s="92"/>
      <c r="P617" s="193"/>
    </row>
    <row r="618" spans="1:16" x14ac:dyDescent="0.25">
      <c r="A618" s="75"/>
      <c r="B618" s="97"/>
      <c r="C618" s="95"/>
      <c r="D618" s="92"/>
      <c r="E618" s="92"/>
      <c r="F618" s="92"/>
      <c r="G618" s="92"/>
      <c r="P618" s="193"/>
    </row>
    <row r="619" spans="1:16" x14ac:dyDescent="0.25">
      <c r="A619" s="75"/>
      <c r="B619" s="97"/>
      <c r="C619" s="95"/>
      <c r="D619" s="92"/>
      <c r="E619" s="92"/>
      <c r="F619" s="92"/>
      <c r="G619" s="92"/>
      <c r="P619" s="193"/>
    </row>
    <row r="620" spans="1:16" x14ac:dyDescent="0.25">
      <c r="P620" s="193"/>
    </row>
    <row r="621" spans="1:16" x14ac:dyDescent="0.25">
      <c r="A621" s="75"/>
      <c r="P621" s="193"/>
    </row>
    <row r="622" spans="1:16" x14ac:dyDescent="0.25">
      <c r="G622" s="92"/>
      <c r="P622" s="193"/>
    </row>
    <row r="623" spans="1:16" x14ac:dyDescent="0.25">
      <c r="P623" s="193"/>
    </row>
    <row r="624" spans="1:16" x14ac:dyDescent="0.25">
      <c r="P624" s="193"/>
    </row>
    <row r="625" spans="1:16" x14ac:dyDescent="0.25">
      <c r="P625" s="193"/>
    </row>
    <row r="626" spans="1:16" x14ac:dyDescent="0.25">
      <c r="P626" s="193"/>
    </row>
    <row r="627" spans="1:16" x14ac:dyDescent="0.25">
      <c r="P627" s="193"/>
    </row>
    <row r="628" spans="1:16" x14ac:dyDescent="0.25">
      <c r="P628" s="193"/>
    </row>
    <row r="629" spans="1:16" x14ac:dyDescent="0.25">
      <c r="P629" s="193"/>
    </row>
    <row r="630" spans="1:16" x14ac:dyDescent="0.25">
      <c r="P630" s="193"/>
    </row>
    <row r="631" spans="1:16" x14ac:dyDescent="0.25">
      <c r="A631" s="75"/>
      <c r="D631" s="92"/>
      <c r="E631" s="92"/>
      <c r="F631" s="92"/>
      <c r="G631" s="92"/>
      <c r="P631" s="193"/>
    </row>
    <row r="632" spans="1:16" x14ac:dyDescent="0.25">
      <c r="A632" s="75"/>
      <c r="D632" s="92"/>
      <c r="E632" s="92"/>
      <c r="F632" s="92"/>
      <c r="G632" s="92"/>
      <c r="P632" s="193"/>
    </row>
    <row r="633" spans="1:16" x14ac:dyDescent="0.25">
      <c r="A633" s="75"/>
      <c r="D633" s="92"/>
      <c r="E633" s="92"/>
      <c r="F633" s="92"/>
      <c r="G633" s="92"/>
      <c r="P633" s="193"/>
    </row>
    <row r="634" spans="1:16" x14ac:dyDescent="0.25">
      <c r="A634" s="75"/>
      <c r="D634" s="92"/>
      <c r="E634" s="92"/>
      <c r="F634" s="92"/>
      <c r="G634" s="92"/>
      <c r="P634" s="193"/>
    </row>
    <row r="635" spans="1:16" x14ac:dyDescent="0.25">
      <c r="P635" s="193"/>
    </row>
    <row r="636" spans="1:16" x14ac:dyDescent="0.25">
      <c r="A636" s="75"/>
      <c r="P636" s="193"/>
    </row>
    <row r="637" spans="1:16" x14ac:dyDescent="0.25">
      <c r="P637" s="193"/>
    </row>
    <row r="638" spans="1:16" x14ac:dyDescent="0.25">
      <c r="P638" s="193"/>
    </row>
    <row r="639" spans="1:16" x14ac:dyDescent="0.25">
      <c r="P639" s="193"/>
    </row>
    <row r="640" spans="1:16" x14ac:dyDescent="0.25">
      <c r="A640" s="75"/>
      <c r="D640" s="92"/>
      <c r="E640" s="92"/>
      <c r="F640" s="92"/>
      <c r="G640" s="92"/>
      <c r="P640" s="193"/>
    </row>
    <row r="641" spans="1:16" x14ac:dyDescent="0.25">
      <c r="A641" s="75"/>
      <c r="D641" s="92"/>
      <c r="E641" s="92"/>
      <c r="F641" s="92"/>
      <c r="G641" s="92"/>
      <c r="P641" s="193"/>
    </row>
    <row r="642" spans="1:16" x14ac:dyDescent="0.25">
      <c r="A642" s="75"/>
      <c r="D642" s="92"/>
      <c r="E642" s="92"/>
      <c r="F642" s="92"/>
      <c r="G642" s="92"/>
      <c r="P642" s="193"/>
    </row>
    <row r="643" spans="1:16" x14ac:dyDescent="0.25">
      <c r="A643" s="75"/>
      <c r="P643" s="193"/>
    </row>
    <row r="644" spans="1:16" x14ac:dyDescent="0.25">
      <c r="A644" s="75"/>
      <c r="B644" s="97"/>
      <c r="C644" s="95"/>
      <c r="D644" s="92"/>
      <c r="E644" s="92"/>
      <c r="F644" s="92"/>
      <c r="G644" s="92"/>
      <c r="P644" s="193"/>
    </row>
    <row r="645" spans="1:16" x14ac:dyDescent="0.25">
      <c r="P645" s="193"/>
    </row>
    <row r="646" spans="1:16" x14ac:dyDescent="0.25">
      <c r="P646" s="193"/>
    </row>
    <row r="647" spans="1:16" x14ac:dyDescent="0.25">
      <c r="P647" s="193"/>
    </row>
    <row r="648" spans="1:16" x14ac:dyDescent="0.25">
      <c r="P648" s="193"/>
    </row>
    <row r="649" spans="1:16" x14ac:dyDescent="0.25">
      <c r="P649" s="193"/>
    </row>
    <row r="650" spans="1:16" x14ac:dyDescent="0.25">
      <c r="A650" s="75"/>
      <c r="D650" s="92"/>
      <c r="E650" s="92"/>
      <c r="F650" s="92"/>
      <c r="G650" s="92"/>
      <c r="P650" s="193"/>
    </row>
    <row r="651" spans="1:16" x14ac:dyDescent="0.25">
      <c r="P651" s="193"/>
    </row>
    <row r="652" spans="1:16" x14ac:dyDescent="0.25">
      <c r="P652" s="193"/>
    </row>
    <row r="653" spans="1:16" x14ac:dyDescent="0.25">
      <c r="P653" s="193"/>
    </row>
    <row r="654" spans="1:16" x14ac:dyDescent="0.25">
      <c r="P654" s="193"/>
    </row>
    <row r="655" spans="1:16" x14ac:dyDescent="0.25">
      <c r="P655" s="193"/>
    </row>
    <row r="656" spans="1:16" x14ac:dyDescent="0.25">
      <c r="P656" s="193"/>
    </row>
    <row r="657" spans="1:16" x14ac:dyDescent="0.25">
      <c r="C657" s="95"/>
      <c r="P657" s="193"/>
    </row>
    <row r="658" spans="1:16" x14ac:dyDescent="0.25">
      <c r="A658" s="75"/>
      <c r="B658" s="97"/>
      <c r="P658" s="193"/>
    </row>
    <row r="659" spans="1:16" x14ac:dyDescent="0.25">
      <c r="P659" s="193"/>
    </row>
    <row r="660" spans="1:16" x14ac:dyDescent="0.25">
      <c r="P660" s="193"/>
    </row>
    <row r="661" spans="1:16" x14ac:dyDescent="0.25">
      <c r="P661" s="193"/>
    </row>
    <row r="662" spans="1:16" x14ac:dyDescent="0.25">
      <c r="P662" s="193"/>
    </row>
    <row r="663" spans="1:16" x14ac:dyDescent="0.25">
      <c r="P663" s="193"/>
    </row>
    <row r="664" spans="1:16" x14ac:dyDescent="0.25">
      <c r="P664" s="193"/>
    </row>
    <row r="665" spans="1:16" x14ac:dyDescent="0.25">
      <c r="A665" s="75"/>
      <c r="B665" s="97"/>
      <c r="C665" s="95"/>
      <c r="D665" s="92"/>
      <c r="E665" s="92"/>
      <c r="F665" s="92"/>
      <c r="G665" s="92"/>
      <c r="P665" s="193"/>
    </row>
    <row r="666" spans="1:16" x14ac:dyDescent="0.25">
      <c r="A666" s="75"/>
      <c r="B666" s="97"/>
      <c r="C666" s="95"/>
      <c r="D666" s="92"/>
      <c r="E666" s="92"/>
      <c r="F666" s="92"/>
      <c r="G666" s="92"/>
      <c r="P666" s="193"/>
    </row>
    <row r="667" spans="1:16" x14ac:dyDescent="0.25">
      <c r="P667" s="193"/>
    </row>
    <row r="668" spans="1:16" x14ac:dyDescent="0.25">
      <c r="A668" s="75"/>
      <c r="P668" s="193"/>
    </row>
    <row r="669" spans="1:16" x14ac:dyDescent="0.25">
      <c r="P669" s="193"/>
    </row>
    <row r="670" spans="1:16" x14ac:dyDescent="0.25">
      <c r="P670" s="193"/>
    </row>
    <row r="671" spans="1:16" x14ac:dyDescent="0.25">
      <c r="P671" s="193"/>
    </row>
    <row r="672" spans="1:16" x14ac:dyDescent="0.25">
      <c r="P672" s="193"/>
    </row>
    <row r="673" spans="1:16" x14ac:dyDescent="0.25">
      <c r="P673" s="193"/>
    </row>
    <row r="674" spans="1:16" x14ac:dyDescent="0.25">
      <c r="P674" s="193"/>
    </row>
    <row r="675" spans="1:16" x14ac:dyDescent="0.25">
      <c r="P675" s="193"/>
    </row>
    <row r="676" spans="1:16" x14ac:dyDescent="0.25">
      <c r="P676" s="193"/>
    </row>
    <row r="677" spans="1:16" x14ac:dyDescent="0.25">
      <c r="A677" s="75"/>
      <c r="D677" s="92"/>
      <c r="E677" s="92"/>
      <c r="F677" s="92"/>
      <c r="G677" s="92"/>
      <c r="P677" s="193"/>
    </row>
    <row r="678" spans="1:16" x14ac:dyDescent="0.25">
      <c r="A678" s="75"/>
      <c r="D678" s="92"/>
      <c r="E678" s="92"/>
      <c r="F678" s="92"/>
      <c r="G678" s="92"/>
      <c r="P678" s="193"/>
    </row>
    <row r="679" spans="1:16" x14ac:dyDescent="0.25">
      <c r="P679" s="193"/>
    </row>
    <row r="680" spans="1:16" x14ac:dyDescent="0.25">
      <c r="A680" s="75"/>
      <c r="P680" s="193"/>
    </row>
    <row r="681" spans="1:16" x14ac:dyDescent="0.25">
      <c r="P681" s="193"/>
    </row>
    <row r="682" spans="1:16" x14ac:dyDescent="0.25">
      <c r="P682" s="193"/>
    </row>
    <row r="683" spans="1:16" x14ac:dyDescent="0.25">
      <c r="P683" s="193"/>
    </row>
    <row r="684" spans="1:16" x14ac:dyDescent="0.25">
      <c r="A684" s="75"/>
      <c r="D684" s="92"/>
      <c r="E684" s="92"/>
      <c r="F684" s="92"/>
      <c r="G684" s="92"/>
      <c r="P684" s="193"/>
    </row>
    <row r="685" spans="1:16" x14ac:dyDescent="0.25">
      <c r="P685" s="193"/>
    </row>
    <row r="686" spans="1:16" x14ac:dyDescent="0.25">
      <c r="A686" s="75"/>
      <c r="P686" s="193"/>
    </row>
    <row r="687" spans="1:16" x14ac:dyDescent="0.25">
      <c r="P687" s="193"/>
    </row>
    <row r="688" spans="1:16" x14ac:dyDescent="0.25">
      <c r="A688" s="75"/>
      <c r="B688" s="97"/>
      <c r="C688" s="95"/>
      <c r="D688" s="92"/>
      <c r="E688" s="92"/>
      <c r="F688" s="92"/>
      <c r="G688" s="92"/>
      <c r="P688" s="193"/>
    </row>
    <row r="689" spans="1:16" x14ac:dyDescent="0.25">
      <c r="P689" s="193"/>
    </row>
    <row r="690" spans="1:16" x14ac:dyDescent="0.25">
      <c r="P690" s="193"/>
    </row>
    <row r="691" spans="1:16" x14ac:dyDescent="0.25">
      <c r="P691" s="193"/>
    </row>
    <row r="692" spans="1:16" x14ac:dyDescent="0.25">
      <c r="P692" s="193"/>
    </row>
    <row r="693" spans="1:16" x14ac:dyDescent="0.25">
      <c r="P693" s="193"/>
    </row>
    <row r="694" spans="1:16" x14ac:dyDescent="0.25">
      <c r="A694" s="75"/>
      <c r="D694" s="92"/>
      <c r="E694" s="92"/>
      <c r="F694" s="92"/>
      <c r="G694" s="92"/>
      <c r="P694" s="193"/>
    </row>
    <row r="695" spans="1:16" x14ac:dyDescent="0.25">
      <c r="P695" s="193"/>
    </row>
    <row r="696" spans="1:16" x14ac:dyDescent="0.25">
      <c r="P696" s="193"/>
    </row>
    <row r="697" spans="1:16" x14ac:dyDescent="0.25">
      <c r="P697" s="193"/>
    </row>
    <row r="698" spans="1:16" x14ac:dyDescent="0.25">
      <c r="P698" s="193"/>
    </row>
    <row r="699" spans="1:16" x14ac:dyDescent="0.25">
      <c r="P699" s="193"/>
    </row>
    <row r="700" spans="1:16" x14ac:dyDescent="0.25">
      <c r="P700" s="193"/>
    </row>
    <row r="701" spans="1:16" x14ac:dyDescent="0.25">
      <c r="P701" s="193"/>
    </row>
    <row r="702" spans="1:16" x14ac:dyDescent="0.25">
      <c r="P702" s="193"/>
    </row>
    <row r="703" spans="1:16" x14ac:dyDescent="0.25">
      <c r="P703" s="193"/>
    </row>
    <row r="704" spans="1:16" x14ac:dyDescent="0.25">
      <c r="A704" s="75"/>
      <c r="B704" s="97"/>
      <c r="P704" s="193"/>
    </row>
    <row r="705" spans="1:16" x14ac:dyDescent="0.25">
      <c r="P705" s="193"/>
    </row>
    <row r="706" spans="1:16" x14ac:dyDescent="0.25">
      <c r="P706" s="193"/>
    </row>
    <row r="707" spans="1:16" x14ac:dyDescent="0.25">
      <c r="A707" s="75"/>
      <c r="B707" s="97"/>
      <c r="C707" s="95"/>
      <c r="D707" s="92"/>
      <c r="E707" s="92"/>
      <c r="F707" s="92"/>
      <c r="G707" s="92"/>
      <c r="P707" s="193"/>
    </row>
    <row r="708" spans="1:16" x14ac:dyDescent="0.25">
      <c r="P708" s="193"/>
    </row>
    <row r="709" spans="1:16" x14ac:dyDescent="0.25">
      <c r="A709" s="75"/>
      <c r="B709" s="97"/>
      <c r="C709" s="95"/>
      <c r="D709" s="92"/>
      <c r="E709" s="92"/>
      <c r="F709" s="92"/>
      <c r="P709" s="193"/>
    </row>
    <row r="710" spans="1:16" x14ac:dyDescent="0.25">
      <c r="A710" s="75"/>
      <c r="B710" s="97"/>
      <c r="C710" s="95"/>
      <c r="D710" s="92"/>
      <c r="E710" s="92"/>
      <c r="F710" s="92"/>
      <c r="P710" s="193"/>
    </row>
    <row r="711" spans="1:16" x14ac:dyDescent="0.25">
      <c r="A711" s="75"/>
      <c r="B711" s="97"/>
      <c r="C711" s="95"/>
      <c r="D711" s="92"/>
      <c r="E711" s="92"/>
      <c r="F711" s="92"/>
      <c r="P711" s="193"/>
    </row>
    <row r="712" spans="1:16" x14ac:dyDescent="0.25">
      <c r="A712" s="75"/>
      <c r="B712" s="97"/>
      <c r="C712" s="95"/>
      <c r="D712" s="92"/>
      <c r="E712" s="92"/>
      <c r="F712" s="92"/>
      <c r="P712" s="193"/>
    </row>
    <row r="713" spans="1:16" x14ac:dyDescent="0.25">
      <c r="A713" s="75"/>
      <c r="B713" s="97"/>
      <c r="C713" s="95"/>
      <c r="D713" s="92"/>
      <c r="E713" s="92"/>
      <c r="F713" s="92"/>
      <c r="P713" s="193"/>
    </row>
    <row r="714" spans="1:16" x14ac:dyDescent="0.25">
      <c r="A714" s="75"/>
      <c r="B714" s="97"/>
      <c r="C714" s="95"/>
      <c r="D714" s="92"/>
      <c r="E714" s="92"/>
      <c r="F714" s="92"/>
      <c r="P714" s="193"/>
    </row>
    <row r="715" spans="1:16" x14ac:dyDescent="0.25">
      <c r="A715" s="122"/>
      <c r="B715" s="97"/>
      <c r="C715" s="95"/>
      <c r="D715" s="92"/>
      <c r="E715" s="92"/>
      <c r="F715" s="92"/>
      <c r="P715" s="193"/>
    </row>
    <row r="716" spans="1:16" x14ac:dyDescent="0.25">
      <c r="A716" s="122"/>
      <c r="B716" s="97"/>
      <c r="C716" s="95"/>
      <c r="D716" s="92"/>
      <c r="E716" s="92"/>
      <c r="P716" s="193"/>
    </row>
    <row r="717" spans="1:16" x14ac:dyDescent="0.25">
      <c r="A717" s="38"/>
      <c r="B717" s="49"/>
      <c r="C717" s="96"/>
      <c r="D717" s="56"/>
      <c r="E717" s="56"/>
      <c r="F717" s="56"/>
      <c r="G717" s="56"/>
      <c r="P717" s="193"/>
    </row>
    <row r="718" spans="1:16" x14ac:dyDescent="0.25">
      <c r="A718" s="75"/>
      <c r="B718" s="97"/>
      <c r="C718" s="95"/>
      <c r="D718" s="92"/>
      <c r="E718" s="92"/>
      <c r="F718" s="92"/>
      <c r="G718" s="92"/>
      <c r="P718" s="193"/>
    </row>
    <row r="719" spans="1:16" x14ac:dyDescent="0.25">
      <c r="A719" s="75"/>
      <c r="B719" s="97"/>
      <c r="C719" s="95"/>
      <c r="D719" s="92"/>
      <c r="E719" s="92"/>
      <c r="F719" s="92"/>
      <c r="G719" s="92"/>
      <c r="P719" s="193"/>
    </row>
    <row r="720" spans="1:16" x14ac:dyDescent="0.25">
      <c r="A720" s="75"/>
      <c r="B720" s="97"/>
      <c r="C720" s="95"/>
      <c r="D720" s="92"/>
      <c r="E720" s="92"/>
      <c r="F720" s="92"/>
      <c r="G720" s="92"/>
      <c r="P720" s="193"/>
    </row>
    <row r="721" spans="1:16" x14ac:dyDescent="0.25">
      <c r="A721" s="75"/>
      <c r="B721" s="97"/>
      <c r="C721" s="95"/>
      <c r="D721" s="92"/>
      <c r="E721" s="92"/>
      <c r="F721" s="92"/>
      <c r="P721" s="193"/>
    </row>
    <row r="722" spans="1:16" x14ac:dyDescent="0.25">
      <c r="A722" s="75"/>
      <c r="B722" s="97"/>
      <c r="C722" s="95"/>
      <c r="D722" s="92"/>
      <c r="E722" s="92"/>
      <c r="F722" s="92"/>
      <c r="P722" s="193"/>
    </row>
    <row r="723" spans="1:16" x14ac:dyDescent="0.25">
      <c r="P723" s="193"/>
    </row>
    <row r="724" spans="1:16" x14ac:dyDescent="0.25">
      <c r="P724" s="193"/>
    </row>
    <row r="725" spans="1:16" x14ac:dyDescent="0.25">
      <c r="P725" s="193"/>
    </row>
    <row r="726" spans="1:16" x14ac:dyDescent="0.25">
      <c r="P726" s="193"/>
    </row>
    <row r="727" spans="1:16" x14ac:dyDescent="0.25">
      <c r="P727" s="193"/>
    </row>
    <row r="728" spans="1:16" x14ac:dyDescent="0.25">
      <c r="P728" s="193"/>
    </row>
    <row r="729" spans="1:16" x14ac:dyDescent="0.25">
      <c r="A729" s="75"/>
      <c r="B729" s="97"/>
      <c r="C729" s="95"/>
      <c r="D729" s="92"/>
      <c r="E729" s="92"/>
      <c r="F729" s="92"/>
      <c r="G729" s="92"/>
      <c r="P729" s="193"/>
    </row>
    <row r="730" spans="1:16" x14ac:dyDescent="0.25">
      <c r="A730" s="75"/>
      <c r="B730" s="97"/>
      <c r="C730" s="95"/>
      <c r="D730" s="92"/>
      <c r="E730" s="92"/>
      <c r="F730" s="92"/>
      <c r="G730" s="92"/>
      <c r="P730" s="193"/>
    </row>
    <row r="731" spans="1:16" x14ac:dyDescent="0.25">
      <c r="A731" s="75"/>
      <c r="B731" s="97"/>
      <c r="C731" s="95"/>
      <c r="D731" s="92"/>
      <c r="E731" s="92"/>
      <c r="F731" s="92"/>
      <c r="G731" s="92"/>
      <c r="P731" s="193"/>
    </row>
    <row r="732" spans="1:16" x14ac:dyDescent="0.25">
      <c r="A732" s="75"/>
      <c r="B732" s="97"/>
      <c r="C732" s="95"/>
      <c r="D732" s="92"/>
      <c r="E732" s="92"/>
      <c r="F732" s="92"/>
      <c r="G732" s="92"/>
      <c r="P732" s="193"/>
    </row>
    <row r="733" spans="1:16" x14ac:dyDescent="0.25">
      <c r="A733" s="75"/>
      <c r="B733" s="97"/>
      <c r="C733" s="95"/>
      <c r="D733" s="92"/>
      <c r="E733" s="92"/>
      <c r="F733" s="92"/>
      <c r="G733" s="92"/>
      <c r="P733" s="193"/>
    </row>
    <row r="734" spans="1:16" x14ac:dyDescent="0.25">
      <c r="C734" s="95"/>
      <c r="P734" s="193"/>
    </row>
    <row r="735" spans="1:16" x14ac:dyDescent="0.25">
      <c r="C735" s="95"/>
      <c r="P735" s="193"/>
    </row>
    <row r="736" spans="1:16" x14ac:dyDescent="0.25">
      <c r="C736" s="95"/>
      <c r="P736" s="193"/>
    </row>
    <row r="737" spans="1:16" x14ac:dyDescent="0.25">
      <c r="P737" s="193"/>
    </row>
    <row r="738" spans="1:16" x14ac:dyDescent="0.25">
      <c r="P738" s="193"/>
    </row>
    <row r="739" spans="1:16" x14ac:dyDescent="0.25">
      <c r="P739" s="193"/>
    </row>
    <row r="740" spans="1:16" x14ac:dyDescent="0.25">
      <c r="P740" s="193"/>
    </row>
    <row r="741" spans="1:16" x14ac:dyDescent="0.25">
      <c r="P741" s="193"/>
    </row>
    <row r="742" spans="1:16" x14ac:dyDescent="0.25">
      <c r="P742" s="193"/>
    </row>
    <row r="743" spans="1:16" x14ac:dyDescent="0.25">
      <c r="A743" s="75"/>
      <c r="B743" s="97"/>
      <c r="C743" s="95"/>
      <c r="D743" s="92"/>
      <c r="E743" s="92"/>
      <c r="F743" s="92"/>
      <c r="G743" s="92"/>
      <c r="P743" s="193"/>
    </row>
    <row r="744" spans="1:16" x14ac:dyDescent="0.25">
      <c r="A744" s="75"/>
      <c r="B744" s="97"/>
      <c r="C744" s="95"/>
      <c r="D744" s="92"/>
      <c r="E744" s="92"/>
      <c r="F744" s="92"/>
      <c r="G744" s="92"/>
      <c r="P744" s="193"/>
    </row>
    <row r="745" spans="1:16" x14ac:dyDescent="0.25">
      <c r="A745" s="75"/>
      <c r="B745" s="97"/>
      <c r="C745" s="95"/>
      <c r="D745" s="92"/>
      <c r="E745" s="92"/>
      <c r="F745" s="92"/>
      <c r="G745" s="92"/>
      <c r="P745" s="193"/>
    </row>
    <row r="746" spans="1:16" x14ac:dyDescent="0.25">
      <c r="A746" s="75"/>
      <c r="B746" s="97"/>
      <c r="C746" s="95"/>
      <c r="D746" s="92"/>
      <c r="E746" s="92"/>
      <c r="F746" s="92"/>
      <c r="G746" s="92"/>
      <c r="P746" s="193"/>
    </row>
    <row r="747" spans="1:16" x14ac:dyDescent="0.25">
      <c r="A747" s="75"/>
      <c r="B747" s="97"/>
      <c r="C747" s="95"/>
      <c r="D747" s="92"/>
      <c r="E747" s="92"/>
      <c r="F747" s="92"/>
      <c r="G747" s="92"/>
      <c r="P747" s="193"/>
    </row>
    <row r="748" spans="1:16" x14ac:dyDescent="0.25">
      <c r="P748" s="193"/>
    </row>
    <row r="749" spans="1:16" x14ac:dyDescent="0.25">
      <c r="P749" s="193"/>
    </row>
    <row r="750" spans="1:16" x14ac:dyDescent="0.25">
      <c r="P750" s="193"/>
    </row>
    <row r="751" spans="1:16" x14ac:dyDescent="0.25">
      <c r="A751" s="75"/>
      <c r="B751" s="97"/>
      <c r="C751" s="95"/>
      <c r="D751" s="92"/>
      <c r="E751" s="92"/>
      <c r="F751" s="92"/>
      <c r="G751" s="92"/>
      <c r="P751" s="193"/>
    </row>
    <row r="752" spans="1:16" x14ac:dyDescent="0.25">
      <c r="A752" s="75"/>
      <c r="B752" s="97"/>
      <c r="C752" s="95"/>
      <c r="D752" s="92"/>
      <c r="E752" s="92"/>
      <c r="F752" s="92"/>
      <c r="G752" s="92"/>
      <c r="P752" s="193"/>
    </row>
    <row r="753" spans="1:16" x14ac:dyDescent="0.25">
      <c r="A753" s="75"/>
      <c r="D753" s="92"/>
      <c r="E753" s="92"/>
      <c r="F753" s="92"/>
      <c r="G753" s="92"/>
      <c r="P753" s="193"/>
    </row>
    <row r="754" spans="1:16" x14ac:dyDescent="0.25">
      <c r="A754" s="75"/>
      <c r="D754" s="92"/>
      <c r="E754" s="92"/>
      <c r="F754" s="92"/>
      <c r="G754" s="92"/>
      <c r="P754" s="193"/>
    </row>
    <row r="755" spans="1:16" x14ac:dyDescent="0.25">
      <c r="A755" s="75"/>
      <c r="D755" s="92"/>
      <c r="E755" s="92"/>
      <c r="F755" s="92"/>
      <c r="G755" s="92"/>
      <c r="P755" s="193"/>
    </row>
    <row r="756" spans="1:16" x14ac:dyDescent="0.25">
      <c r="A756" s="75"/>
      <c r="B756" s="97"/>
      <c r="C756" s="95"/>
      <c r="D756" s="92"/>
      <c r="E756" s="92"/>
      <c r="F756" s="92"/>
      <c r="P756" s="193"/>
    </row>
    <row r="757" spans="1:16" x14ac:dyDescent="0.25">
      <c r="A757" s="75"/>
      <c r="B757" s="97"/>
      <c r="C757" s="95"/>
      <c r="D757" s="92"/>
      <c r="E757" s="92"/>
      <c r="F757" s="92"/>
      <c r="P757" s="193"/>
    </row>
    <row r="758" spans="1:16" x14ac:dyDescent="0.25">
      <c r="A758" s="75"/>
      <c r="B758" s="97"/>
      <c r="C758" s="95"/>
      <c r="D758" s="92"/>
      <c r="E758" s="92"/>
      <c r="F758" s="92"/>
      <c r="P758" s="193"/>
    </row>
    <row r="759" spans="1:16" x14ac:dyDescent="0.25">
      <c r="A759" s="75"/>
      <c r="B759" s="97"/>
      <c r="C759" s="95"/>
      <c r="D759" s="92"/>
      <c r="E759" s="92"/>
      <c r="F759" s="92"/>
      <c r="P759" s="193"/>
    </row>
    <row r="760" spans="1:16" x14ac:dyDescent="0.25">
      <c r="A760" s="75"/>
      <c r="B760" s="97"/>
      <c r="C760" s="95"/>
      <c r="D760" s="92"/>
      <c r="E760" s="92"/>
      <c r="F760" s="92"/>
      <c r="P760" s="193"/>
    </row>
    <row r="761" spans="1:16" x14ac:dyDescent="0.25">
      <c r="A761" s="75"/>
      <c r="B761" s="97"/>
      <c r="C761" s="95"/>
      <c r="D761" s="92"/>
      <c r="E761" s="92"/>
      <c r="F761" s="92"/>
      <c r="P761" s="193"/>
    </row>
    <row r="762" spans="1:16" x14ac:dyDescent="0.25">
      <c r="P762" s="193"/>
    </row>
    <row r="763" spans="1:16" x14ac:dyDescent="0.25">
      <c r="P763" s="193"/>
    </row>
    <row r="764" spans="1:16" x14ac:dyDescent="0.25">
      <c r="P764" s="193"/>
    </row>
    <row r="765" spans="1:16" x14ac:dyDescent="0.25">
      <c r="P765" s="193"/>
    </row>
    <row r="766" spans="1:16" x14ac:dyDescent="0.25">
      <c r="P766" s="193"/>
    </row>
    <row r="767" spans="1:16" x14ac:dyDescent="0.25">
      <c r="P767" s="193"/>
    </row>
    <row r="768" spans="1:16" x14ac:dyDescent="0.25">
      <c r="A768" s="75"/>
      <c r="B768" s="97"/>
      <c r="C768" s="95"/>
      <c r="D768" s="92"/>
      <c r="E768" s="92"/>
      <c r="F768" s="92"/>
      <c r="G768" s="92"/>
      <c r="P768" s="193"/>
    </row>
    <row r="769" spans="1:16" x14ac:dyDescent="0.25">
      <c r="A769" s="75"/>
      <c r="B769" s="97"/>
      <c r="C769" s="95"/>
      <c r="D769" s="92"/>
      <c r="E769" s="92"/>
      <c r="F769" s="92"/>
      <c r="G769" s="92"/>
      <c r="P769" s="193"/>
    </row>
    <row r="770" spans="1:16" x14ac:dyDescent="0.25">
      <c r="A770" s="75"/>
      <c r="B770" s="97"/>
      <c r="C770" s="95"/>
      <c r="D770" s="92"/>
      <c r="E770" s="92"/>
      <c r="F770" s="92"/>
      <c r="G770" s="92"/>
      <c r="P770" s="193"/>
    </row>
    <row r="771" spans="1:16" x14ac:dyDescent="0.25">
      <c r="A771" s="75"/>
      <c r="B771" s="97"/>
      <c r="C771" s="95"/>
      <c r="D771" s="92"/>
      <c r="E771" s="92"/>
      <c r="F771" s="92"/>
      <c r="G771" s="92"/>
      <c r="P771" s="193"/>
    </row>
    <row r="772" spans="1:16" x14ac:dyDescent="0.25">
      <c r="A772" s="75"/>
      <c r="B772" s="97"/>
      <c r="C772" s="95"/>
      <c r="D772" s="92"/>
      <c r="E772" s="92"/>
      <c r="F772" s="92"/>
      <c r="P772" s="193"/>
    </row>
    <row r="773" spans="1:16" x14ac:dyDescent="0.25">
      <c r="P773" s="193"/>
    </row>
    <row r="774" spans="1:16" x14ac:dyDescent="0.25">
      <c r="P774" s="193"/>
    </row>
    <row r="775" spans="1:16" x14ac:dyDescent="0.25">
      <c r="P775" s="193"/>
    </row>
    <row r="776" spans="1:16" x14ac:dyDescent="0.25">
      <c r="P776" s="193"/>
    </row>
    <row r="777" spans="1:16" x14ac:dyDescent="0.25">
      <c r="P777" s="193"/>
    </row>
    <row r="778" spans="1:16" x14ac:dyDescent="0.25">
      <c r="P778" s="193"/>
    </row>
    <row r="779" spans="1:16" x14ac:dyDescent="0.25">
      <c r="P779" s="193"/>
    </row>
    <row r="780" spans="1:16" x14ac:dyDescent="0.25">
      <c r="P780" s="193"/>
    </row>
    <row r="781" spans="1:16" x14ac:dyDescent="0.25">
      <c r="P781" s="193"/>
    </row>
    <row r="782" spans="1:16" x14ac:dyDescent="0.25">
      <c r="A782" s="75"/>
      <c r="D782" s="92"/>
      <c r="E782" s="92"/>
      <c r="F782" s="92"/>
      <c r="G782" s="92"/>
      <c r="P782" s="193"/>
    </row>
    <row r="783" spans="1:16" x14ac:dyDescent="0.25">
      <c r="A783" s="75"/>
      <c r="D783" s="92"/>
      <c r="E783" s="92"/>
      <c r="F783" s="92"/>
      <c r="G783" s="92"/>
      <c r="P783" s="193"/>
    </row>
    <row r="784" spans="1:16" x14ac:dyDescent="0.25">
      <c r="A784" s="75"/>
      <c r="D784" s="92"/>
      <c r="E784" s="92"/>
      <c r="F784" s="92"/>
      <c r="G784" s="92"/>
      <c r="P784" s="193"/>
    </row>
    <row r="785" spans="1:16" x14ac:dyDescent="0.25">
      <c r="A785" s="75"/>
      <c r="D785" s="92"/>
      <c r="E785" s="92"/>
      <c r="F785" s="92"/>
      <c r="G785" s="92"/>
      <c r="P785" s="193"/>
    </row>
    <row r="786" spans="1:16" x14ac:dyDescent="0.25">
      <c r="A786" s="75"/>
      <c r="B786" s="97"/>
      <c r="C786" s="95"/>
      <c r="D786" s="92"/>
      <c r="E786" s="92"/>
      <c r="F786" s="92"/>
      <c r="P786" s="193"/>
    </row>
    <row r="787" spans="1:16" x14ac:dyDescent="0.25">
      <c r="P787" s="193"/>
    </row>
    <row r="788" spans="1:16" x14ac:dyDescent="0.25">
      <c r="P788" s="193"/>
    </row>
    <row r="789" spans="1:16" x14ac:dyDescent="0.25">
      <c r="P789" s="193"/>
    </row>
    <row r="790" spans="1:16" x14ac:dyDescent="0.25">
      <c r="A790" s="75"/>
      <c r="D790" s="92"/>
      <c r="E790" s="92"/>
      <c r="F790" s="92"/>
      <c r="G790" s="92"/>
      <c r="P790" s="193"/>
    </row>
    <row r="791" spans="1:16" x14ac:dyDescent="0.25">
      <c r="A791" s="75"/>
      <c r="D791" s="92"/>
      <c r="E791" s="92"/>
      <c r="F791" s="92"/>
      <c r="G791" s="92"/>
      <c r="P791" s="193"/>
    </row>
    <row r="792" spans="1:16" x14ac:dyDescent="0.25">
      <c r="A792" s="75"/>
      <c r="B792" s="97"/>
      <c r="C792" s="95"/>
      <c r="D792" s="92"/>
      <c r="E792" s="92"/>
      <c r="F792" s="92"/>
      <c r="P792" s="193"/>
    </row>
    <row r="793" spans="1:16" x14ac:dyDescent="0.25">
      <c r="A793" s="75"/>
      <c r="D793" s="92"/>
      <c r="E793" s="92"/>
      <c r="F793" s="92"/>
      <c r="G793" s="92"/>
      <c r="P793" s="193"/>
    </row>
    <row r="794" spans="1:16" x14ac:dyDescent="0.25">
      <c r="A794" s="75"/>
      <c r="D794" s="92"/>
      <c r="E794" s="92"/>
      <c r="F794" s="92"/>
      <c r="G794" s="92"/>
      <c r="P794" s="193"/>
    </row>
    <row r="795" spans="1:16" x14ac:dyDescent="0.25">
      <c r="A795" s="75"/>
      <c r="E795" s="92"/>
      <c r="F795" s="92"/>
      <c r="P795" s="193"/>
    </row>
    <row r="796" spans="1:16" x14ac:dyDescent="0.25">
      <c r="A796" s="75"/>
      <c r="B796" s="97"/>
      <c r="C796" s="95"/>
      <c r="D796" s="92"/>
      <c r="E796" s="92"/>
      <c r="F796" s="92"/>
      <c r="P796" s="193"/>
    </row>
    <row r="797" spans="1:16" x14ac:dyDescent="0.25">
      <c r="A797" s="75"/>
      <c r="B797" s="97"/>
      <c r="C797" s="95"/>
      <c r="D797" s="92"/>
      <c r="E797" s="92"/>
      <c r="F797" s="92"/>
      <c r="P797" s="193"/>
    </row>
    <row r="798" spans="1:16" x14ac:dyDescent="0.25">
      <c r="A798" s="75"/>
      <c r="B798" s="97"/>
      <c r="C798" s="95"/>
      <c r="D798" s="92"/>
      <c r="E798" s="92"/>
      <c r="F798" s="92"/>
      <c r="P798" s="193"/>
    </row>
    <row r="799" spans="1:16" x14ac:dyDescent="0.25">
      <c r="A799" s="75"/>
      <c r="B799" s="97"/>
      <c r="C799" s="95"/>
      <c r="D799" s="92"/>
      <c r="E799" s="92"/>
      <c r="F799" s="92"/>
      <c r="P799" s="193"/>
    </row>
    <row r="800" spans="1:16" x14ac:dyDescent="0.25">
      <c r="A800" s="75"/>
      <c r="B800" s="97"/>
      <c r="C800" s="95"/>
      <c r="D800" s="92"/>
      <c r="E800" s="92"/>
      <c r="F800" s="92"/>
      <c r="P800" s="193"/>
    </row>
    <row r="801" spans="1:16" x14ac:dyDescent="0.25">
      <c r="A801" s="75"/>
      <c r="B801" s="97"/>
      <c r="C801" s="95"/>
      <c r="D801" s="92"/>
      <c r="E801" s="92"/>
      <c r="F801" s="92"/>
      <c r="P801" s="193"/>
    </row>
    <row r="802" spans="1:16" x14ac:dyDescent="0.25">
      <c r="A802" s="75"/>
      <c r="E802" s="92"/>
      <c r="F802" s="92"/>
      <c r="P802" s="193"/>
    </row>
    <row r="803" spans="1:16" x14ac:dyDescent="0.25">
      <c r="A803" s="75"/>
      <c r="E803" s="92"/>
      <c r="F803" s="92"/>
      <c r="P803" s="193"/>
    </row>
    <row r="804" spans="1:16" x14ac:dyDescent="0.25">
      <c r="A804" s="75"/>
      <c r="E804" s="92"/>
      <c r="F804" s="92"/>
      <c r="P804" s="193"/>
    </row>
    <row r="805" spans="1:16" x14ac:dyDescent="0.25">
      <c r="A805" s="75"/>
      <c r="E805" s="92"/>
      <c r="F805" s="92"/>
      <c r="P805" s="193"/>
    </row>
    <row r="806" spans="1:16" x14ac:dyDescent="0.25">
      <c r="A806" s="75"/>
      <c r="E806" s="92"/>
      <c r="F806" s="92"/>
      <c r="P806" s="193"/>
    </row>
    <row r="807" spans="1:16" x14ac:dyDescent="0.25">
      <c r="A807" s="75"/>
      <c r="E807" s="92"/>
      <c r="F807" s="92"/>
      <c r="P807" s="193"/>
    </row>
    <row r="808" spans="1:16" x14ac:dyDescent="0.25">
      <c r="A808" s="75"/>
      <c r="B808" s="97"/>
      <c r="C808" s="95"/>
      <c r="D808" s="92"/>
      <c r="E808" s="92"/>
      <c r="F808" s="92"/>
      <c r="P808" s="193"/>
    </row>
    <row r="809" spans="1:16" x14ac:dyDescent="0.25">
      <c r="A809" s="75"/>
      <c r="B809" s="97"/>
      <c r="C809" s="95"/>
      <c r="D809" s="92"/>
      <c r="E809" s="92"/>
      <c r="F809" s="92"/>
      <c r="P809" s="193"/>
    </row>
    <row r="810" spans="1:16" x14ac:dyDescent="0.25">
      <c r="P810" s="193"/>
    </row>
    <row r="811" spans="1:16" x14ac:dyDescent="0.25">
      <c r="P811" s="193"/>
    </row>
    <row r="812" spans="1:16" x14ac:dyDescent="0.25">
      <c r="P812" s="193"/>
    </row>
    <row r="813" spans="1:16" x14ac:dyDescent="0.25">
      <c r="P813" s="193"/>
    </row>
    <row r="814" spans="1:16" x14ac:dyDescent="0.25">
      <c r="P814" s="193"/>
    </row>
    <row r="815" spans="1:16" x14ac:dyDescent="0.25">
      <c r="P815" s="193"/>
    </row>
    <row r="816" spans="1:16" x14ac:dyDescent="0.25">
      <c r="A816" s="75"/>
      <c r="B816" s="97"/>
      <c r="C816" s="95"/>
      <c r="D816" s="92"/>
      <c r="E816" s="92"/>
      <c r="F816" s="92"/>
      <c r="G816" s="92"/>
      <c r="P816" s="193"/>
    </row>
    <row r="817" spans="1:16" x14ac:dyDescent="0.25">
      <c r="A817" s="75"/>
      <c r="B817" s="97"/>
      <c r="C817" s="95"/>
      <c r="D817" s="92"/>
      <c r="E817" s="92"/>
      <c r="F817" s="92"/>
      <c r="G817" s="92"/>
      <c r="P817" s="193"/>
    </row>
    <row r="818" spans="1:16" x14ac:dyDescent="0.25">
      <c r="A818" s="75"/>
      <c r="B818" s="97"/>
      <c r="C818" s="95"/>
      <c r="D818" s="92"/>
      <c r="E818" s="92"/>
      <c r="F818" s="92"/>
      <c r="G818" s="92"/>
      <c r="P818" s="193"/>
    </row>
    <row r="819" spans="1:16" x14ac:dyDescent="0.25">
      <c r="A819" s="75"/>
      <c r="B819" s="97"/>
      <c r="C819" s="95"/>
      <c r="D819" s="92"/>
      <c r="E819" s="92"/>
      <c r="F819" s="92"/>
      <c r="G819" s="92"/>
      <c r="P819" s="193"/>
    </row>
    <row r="820" spans="1:16" x14ac:dyDescent="0.25">
      <c r="A820" s="75"/>
      <c r="B820" s="97"/>
      <c r="C820" s="95"/>
      <c r="D820" s="92"/>
      <c r="E820" s="92"/>
      <c r="F820" s="92"/>
      <c r="G820" s="92"/>
      <c r="P820" s="193"/>
    </row>
    <row r="821" spans="1:16" x14ac:dyDescent="0.25">
      <c r="P821" s="193"/>
    </row>
    <row r="822" spans="1:16" x14ac:dyDescent="0.25">
      <c r="C822" s="95"/>
      <c r="P822" s="193"/>
    </row>
    <row r="823" spans="1:16" x14ac:dyDescent="0.25">
      <c r="P823" s="193"/>
    </row>
    <row r="824" spans="1:16" x14ac:dyDescent="0.25">
      <c r="P824" s="193"/>
    </row>
    <row r="825" spans="1:16" x14ac:dyDescent="0.25">
      <c r="P825" s="193"/>
    </row>
    <row r="826" spans="1:16" x14ac:dyDescent="0.25">
      <c r="P826" s="193"/>
    </row>
    <row r="827" spans="1:16" x14ac:dyDescent="0.25">
      <c r="P827" s="193"/>
    </row>
    <row r="828" spans="1:16" x14ac:dyDescent="0.25">
      <c r="P828" s="193"/>
    </row>
    <row r="829" spans="1:16" x14ac:dyDescent="0.25">
      <c r="A829" s="75"/>
      <c r="D829" s="92"/>
      <c r="E829" s="92"/>
      <c r="F829" s="92"/>
      <c r="G829" s="92"/>
      <c r="P829" s="193"/>
    </row>
    <row r="830" spans="1:16" x14ac:dyDescent="0.25">
      <c r="A830" s="75"/>
      <c r="D830" s="92"/>
      <c r="E830" s="92"/>
      <c r="F830" s="92"/>
      <c r="G830" s="92"/>
      <c r="P830" s="193"/>
    </row>
    <row r="831" spans="1:16" x14ac:dyDescent="0.25">
      <c r="A831" s="75"/>
      <c r="D831" s="92"/>
      <c r="E831" s="92"/>
      <c r="F831" s="92"/>
      <c r="G831" s="92"/>
      <c r="P831" s="193"/>
    </row>
    <row r="832" spans="1:16" x14ac:dyDescent="0.25">
      <c r="A832" s="75"/>
      <c r="D832" s="92"/>
      <c r="E832" s="92"/>
      <c r="F832" s="92"/>
      <c r="G832" s="92"/>
      <c r="P832" s="193"/>
    </row>
    <row r="833" spans="1:16" x14ac:dyDescent="0.25">
      <c r="A833" s="75"/>
      <c r="D833" s="92"/>
      <c r="E833" s="92"/>
      <c r="F833" s="92"/>
      <c r="G833" s="92"/>
      <c r="P833" s="193"/>
    </row>
    <row r="834" spans="1:16" x14ac:dyDescent="0.25">
      <c r="P834" s="193"/>
    </row>
    <row r="835" spans="1:16" x14ac:dyDescent="0.25">
      <c r="P835" s="193"/>
    </row>
    <row r="836" spans="1:16" x14ac:dyDescent="0.25">
      <c r="P836" s="193"/>
    </row>
    <row r="837" spans="1:16" x14ac:dyDescent="0.25">
      <c r="A837" s="75"/>
      <c r="B837" s="97"/>
      <c r="C837" s="95"/>
      <c r="D837" s="92"/>
      <c r="E837" s="92"/>
      <c r="F837" s="92"/>
      <c r="G837" s="92"/>
      <c r="P837" s="193"/>
    </row>
    <row r="838" spans="1:16" x14ac:dyDescent="0.25">
      <c r="A838" s="75"/>
      <c r="B838" s="97"/>
      <c r="C838" s="95"/>
      <c r="D838" s="92"/>
      <c r="E838" s="92"/>
      <c r="F838" s="92"/>
      <c r="G838" s="92"/>
      <c r="P838" s="193"/>
    </row>
    <row r="839" spans="1:16" x14ac:dyDescent="0.25">
      <c r="A839" s="75"/>
      <c r="D839" s="92"/>
      <c r="E839" s="92"/>
      <c r="F839" s="92"/>
      <c r="G839" s="92"/>
      <c r="P839" s="193"/>
    </row>
    <row r="840" spans="1:16" x14ac:dyDescent="0.25">
      <c r="A840" s="75"/>
      <c r="D840" s="92"/>
      <c r="E840" s="92"/>
      <c r="F840" s="92"/>
      <c r="G840" s="92"/>
      <c r="P840" s="193"/>
    </row>
    <row r="841" spans="1:16" x14ac:dyDescent="0.25">
      <c r="A841" s="75"/>
      <c r="D841" s="92"/>
      <c r="E841" s="92"/>
      <c r="F841" s="92"/>
      <c r="G841" s="92"/>
      <c r="P841" s="193"/>
    </row>
    <row r="842" spans="1:16" x14ac:dyDescent="0.25">
      <c r="A842" s="75"/>
      <c r="D842" s="92"/>
      <c r="E842" s="92"/>
      <c r="F842" s="92"/>
      <c r="G842" s="92"/>
      <c r="P842" s="193"/>
    </row>
    <row r="843" spans="1:16" x14ac:dyDescent="0.25">
      <c r="A843" s="75"/>
      <c r="D843" s="92"/>
      <c r="E843" s="92"/>
      <c r="F843" s="92"/>
      <c r="G843" s="92"/>
      <c r="P843" s="193"/>
    </row>
    <row r="844" spans="1:16" x14ac:dyDescent="0.25">
      <c r="A844" s="75"/>
      <c r="E844" s="92"/>
      <c r="F844" s="92"/>
      <c r="P844" s="193"/>
    </row>
    <row r="845" spans="1:16" x14ac:dyDescent="0.25">
      <c r="A845" s="75"/>
      <c r="E845" s="92"/>
      <c r="F845" s="92"/>
      <c r="P845" s="193"/>
    </row>
    <row r="846" spans="1:16" x14ac:dyDescent="0.25">
      <c r="A846" s="75"/>
      <c r="E846" s="92"/>
      <c r="F846" s="92"/>
      <c r="P846" s="193"/>
    </row>
    <row r="847" spans="1:16" x14ac:dyDescent="0.25">
      <c r="A847" s="75"/>
      <c r="E847" s="92"/>
      <c r="F847" s="92"/>
      <c r="P847" s="193"/>
    </row>
    <row r="848" spans="1:16" x14ac:dyDescent="0.25">
      <c r="A848" s="75"/>
      <c r="E848" s="92"/>
      <c r="F848" s="92"/>
      <c r="P848" s="193"/>
    </row>
    <row r="849" spans="1:16" x14ac:dyDescent="0.25">
      <c r="A849" s="75"/>
      <c r="E849" s="92"/>
      <c r="F849" s="92"/>
      <c r="P849" s="193"/>
    </row>
    <row r="850" spans="1:16" x14ac:dyDescent="0.25">
      <c r="A850" s="75"/>
      <c r="E850" s="92"/>
      <c r="F850" s="92"/>
      <c r="P850" s="193"/>
    </row>
    <row r="851" spans="1:16" x14ac:dyDescent="0.25">
      <c r="A851" s="75"/>
      <c r="E851" s="92"/>
      <c r="F851" s="92"/>
      <c r="P851" s="193"/>
    </row>
    <row r="852" spans="1:16" x14ac:dyDescent="0.25">
      <c r="A852" s="75"/>
      <c r="E852" s="92"/>
      <c r="F852" s="92"/>
      <c r="P852" s="193"/>
    </row>
    <row r="853" spans="1:16" x14ac:dyDescent="0.25">
      <c r="A853" s="75"/>
      <c r="E853" s="92"/>
      <c r="F853" s="92"/>
      <c r="P853" s="193"/>
    </row>
    <row r="854" spans="1:16" x14ac:dyDescent="0.25">
      <c r="A854" s="75"/>
      <c r="E854" s="92"/>
      <c r="F854" s="92"/>
      <c r="P854" s="193"/>
    </row>
    <row r="855" spans="1:16" x14ac:dyDescent="0.25">
      <c r="A855" s="75"/>
      <c r="E855" s="92"/>
      <c r="F855" s="92"/>
      <c r="P855" s="193"/>
    </row>
    <row r="856" spans="1:16" x14ac:dyDescent="0.25">
      <c r="A856" s="75"/>
      <c r="B856" s="97"/>
      <c r="C856" s="95"/>
      <c r="D856" s="92"/>
      <c r="E856" s="92"/>
      <c r="F856" s="92"/>
      <c r="P856" s="193"/>
    </row>
    <row r="857" spans="1:16" x14ac:dyDescent="0.25">
      <c r="A857" s="75"/>
      <c r="B857" s="97"/>
      <c r="C857" s="95"/>
      <c r="D857" s="92"/>
      <c r="E857" s="92"/>
      <c r="F857" s="92"/>
      <c r="P857" s="193"/>
    </row>
    <row r="858" spans="1:16" x14ac:dyDescent="0.25">
      <c r="P858" s="193"/>
    </row>
    <row r="859" spans="1:16" x14ac:dyDescent="0.25">
      <c r="P859" s="193"/>
    </row>
    <row r="860" spans="1:16" x14ac:dyDescent="0.25">
      <c r="P860" s="193"/>
    </row>
    <row r="861" spans="1:16" x14ac:dyDescent="0.25">
      <c r="P861" s="193"/>
    </row>
    <row r="862" spans="1:16" x14ac:dyDescent="0.25">
      <c r="P862" s="193"/>
    </row>
    <row r="863" spans="1:16" x14ac:dyDescent="0.25">
      <c r="P863" s="193"/>
    </row>
    <row r="864" spans="1:16" x14ac:dyDescent="0.25">
      <c r="A864" s="75"/>
      <c r="B864" s="97"/>
      <c r="C864" s="95"/>
      <c r="D864" s="92"/>
      <c r="E864" s="92"/>
      <c r="F864" s="92"/>
      <c r="G864" s="92"/>
      <c r="P864" s="193"/>
    </row>
    <row r="865" spans="1:16" x14ac:dyDescent="0.25">
      <c r="A865" s="75"/>
      <c r="B865" s="97"/>
      <c r="C865" s="95"/>
      <c r="D865" s="92"/>
      <c r="E865" s="92"/>
      <c r="F865" s="92"/>
      <c r="G865" s="92"/>
      <c r="P865" s="193"/>
    </row>
    <row r="866" spans="1:16" x14ac:dyDescent="0.25">
      <c r="A866" s="75"/>
      <c r="B866" s="97"/>
      <c r="C866" s="95"/>
      <c r="D866" s="92"/>
      <c r="E866" s="92"/>
      <c r="F866" s="92"/>
      <c r="G866" s="92"/>
      <c r="P866" s="193"/>
    </row>
    <row r="867" spans="1:16" x14ac:dyDescent="0.25">
      <c r="A867" s="75"/>
      <c r="B867" s="97"/>
      <c r="C867" s="95"/>
      <c r="D867" s="92"/>
      <c r="E867" s="92"/>
      <c r="F867" s="92"/>
      <c r="G867" s="92"/>
      <c r="P867" s="193"/>
    </row>
    <row r="868" spans="1:16" x14ac:dyDescent="0.25">
      <c r="P868" s="193"/>
    </row>
    <row r="869" spans="1:16" x14ac:dyDescent="0.25">
      <c r="A869" s="75"/>
      <c r="P869" s="193"/>
    </row>
    <row r="870" spans="1:16" x14ac:dyDescent="0.25">
      <c r="C870" s="95"/>
      <c r="P870" s="193"/>
    </row>
    <row r="871" spans="1:16" x14ac:dyDescent="0.25">
      <c r="C871" s="95"/>
      <c r="P871" s="193"/>
    </row>
    <row r="872" spans="1:16" x14ac:dyDescent="0.25">
      <c r="C872" s="95"/>
      <c r="P872" s="193"/>
    </row>
    <row r="879" spans="1:16" x14ac:dyDescent="0.25">
      <c r="A879" s="75"/>
      <c r="D879" s="92"/>
      <c r="E879" s="92"/>
      <c r="F879" s="92"/>
      <c r="G879" s="92"/>
    </row>
    <row r="880" spans="1:16" x14ac:dyDescent="0.25">
      <c r="A880" s="75"/>
      <c r="D880" s="92"/>
      <c r="E880" s="92"/>
      <c r="F880" s="92"/>
      <c r="G880" s="92"/>
    </row>
    <row r="881" spans="1:16" x14ac:dyDescent="0.25">
      <c r="A881" s="75"/>
      <c r="D881" s="92"/>
      <c r="E881" s="92"/>
      <c r="F881" s="92"/>
      <c r="G881" s="92"/>
    </row>
    <row r="882" spans="1:16" x14ac:dyDescent="0.25">
      <c r="A882" s="75"/>
      <c r="D882" s="92"/>
      <c r="E882" s="92"/>
      <c r="F882" s="92"/>
      <c r="G882" s="92"/>
    </row>
    <row r="883" spans="1:16" x14ac:dyDescent="0.25">
      <c r="H883" s="55"/>
      <c r="I883" s="55"/>
      <c r="J883" s="55"/>
      <c r="K883" s="55"/>
      <c r="L883" s="55"/>
      <c r="M883" s="55"/>
      <c r="N883" s="55"/>
      <c r="O883" s="55"/>
      <c r="P883" s="230"/>
    </row>
    <row r="884" spans="1:16" x14ac:dyDescent="0.25">
      <c r="A884" s="75"/>
      <c r="H884" s="55"/>
      <c r="I884" s="55"/>
      <c r="J884" s="55"/>
      <c r="K884" s="55"/>
      <c r="L884" s="55"/>
      <c r="M884" s="55"/>
      <c r="N884" s="55"/>
      <c r="O884" s="55"/>
      <c r="P884" s="230"/>
    </row>
    <row r="885" spans="1:16" x14ac:dyDescent="0.25">
      <c r="H885" s="55"/>
      <c r="I885" s="55"/>
      <c r="J885" s="55"/>
      <c r="K885" s="55"/>
      <c r="L885" s="55"/>
      <c r="M885" s="55"/>
      <c r="N885" s="55"/>
      <c r="O885" s="55"/>
      <c r="P885" s="230"/>
    </row>
    <row r="886" spans="1:16" x14ac:dyDescent="0.25">
      <c r="H886" s="55"/>
      <c r="I886" s="55"/>
      <c r="J886" s="55"/>
      <c r="K886" s="55"/>
      <c r="L886" s="55"/>
      <c r="M886" s="55"/>
      <c r="N886" s="55"/>
      <c r="O886" s="55"/>
      <c r="P886" s="230"/>
    </row>
    <row r="887" spans="1:16" x14ac:dyDescent="0.25">
      <c r="H887" s="55"/>
      <c r="I887" s="55"/>
      <c r="J887" s="55"/>
      <c r="K887" s="55"/>
      <c r="L887" s="55"/>
      <c r="M887" s="55"/>
      <c r="N887" s="55"/>
      <c r="O887" s="55"/>
      <c r="P887" s="230"/>
    </row>
    <row r="888" spans="1:16" x14ac:dyDescent="0.25">
      <c r="H888" s="55"/>
      <c r="I888" s="55"/>
      <c r="J888" s="55"/>
      <c r="K888" s="55"/>
      <c r="L888" s="55"/>
      <c r="M888" s="55"/>
      <c r="N888" s="55"/>
      <c r="O888" s="55"/>
      <c r="P888" s="230"/>
    </row>
    <row r="889" spans="1:16" x14ac:dyDescent="0.25">
      <c r="A889" s="75"/>
      <c r="D889" s="92"/>
      <c r="E889" s="92"/>
      <c r="F889" s="92"/>
      <c r="G889" s="92"/>
      <c r="H889" s="55"/>
      <c r="I889" s="55"/>
      <c r="J889" s="55"/>
      <c r="K889" s="55"/>
      <c r="L889" s="55"/>
      <c r="M889" s="55"/>
      <c r="N889" s="55"/>
      <c r="O889" s="55"/>
      <c r="P889" s="230"/>
    </row>
    <row r="890" spans="1:16" x14ac:dyDescent="0.25">
      <c r="H890" s="55"/>
      <c r="I890" s="55"/>
      <c r="J890" s="55"/>
      <c r="K890" s="55"/>
      <c r="L890" s="55"/>
      <c r="M890" s="55"/>
      <c r="N890" s="55"/>
      <c r="O890" s="55"/>
      <c r="P890" s="230"/>
    </row>
    <row r="891" spans="1:16" x14ac:dyDescent="0.25">
      <c r="A891" s="75"/>
      <c r="H891" s="55"/>
      <c r="I891" s="55"/>
      <c r="J891" s="55"/>
      <c r="K891" s="55"/>
      <c r="L891" s="55"/>
      <c r="M891" s="55"/>
      <c r="N891" s="55"/>
      <c r="O891" s="55"/>
      <c r="P891" s="230"/>
    </row>
    <row r="892" spans="1:16" x14ac:dyDescent="0.25">
      <c r="H892" s="55"/>
      <c r="I892" s="55"/>
      <c r="J892" s="55"/>
      <c r="K892" s="55"/>
      <c r="L892" s="55"/>
      <c r="M892" s="55"/>
      <c r="N892" s="55"/>
      <c r="O892" s="55"/>
      <c r="P892" s="230"/>
    </row>
    <row r="893" spans="1:16" x14ac:dyDescent="0.25">
      <c r="A893" s="75"/>
      <c r="B893" s="97"/>
      <c r="C893" s="95"/>
      <c r="D893" s="92"/>
      <c r="E893" s="92"/>
      <c r="F893" s="92"/>
      <c r="G893" s="92"/>
      <c r="H893" s="55"/>
      <c r="I893" s="55"/>
      <c r="J893" s="55"/>
      <c r="K893" s="55"/>
      <c r="L893" s="55"/>
      <c r="M893" s="55"/>
      <c r="N893" s="55"/>
      <c r="O893" s="55"/>
      <c r="P893" s="230"/>
    </row>
    <row r="894" spans="1:16" x14ac:dyDescent="0.25">
      <c r="H894" s="55"/>
      <c r="I894" s="55"/>
      <c r="J894" s="55"/>
      <c r="K894" s="55"/>
      <c r="L894" s="55"/>
      <c r="M894" s="55"/>
      <c r="N894" s="55"/>
      <c r="O894" s="55"/>
      <c r="P894" s="230"/>
    </row>
    <row r="895" spans="1:16" x14ac:dyDescent="0.25">
      <c r="A895" s="75"/>
      <c r="D895" s="92"/>
      <c r="E895" s="92"/>
      <c r="F895" s="92"/>
      <c r="G895" s="92"/>
      <c r="H895" s="55"/>
      <c r="I895" s="55"/>
      <c r="J895" s="55"/>
      <c r="K895" s="55"/>
      <c r="L895" s="55"/>
      <c r="M895" s="55"/>
      <c r="N895" s="55"/>
      <c r="O895" s="55"/>
      <c r="P895" s="230"/>
    </row>
    <row r="896" spans="1:16" x14ac:dyDescent="0.25">
      <c r="A896" s="75"/>
      <c r="D896" s="92"/>
      <c r="E896" s="92"/>
      <c r="F896" s="92"/>
      <c r="G896" s="92"/>
      <c r="H896" s="55"/>
      <c r="I896" s="55"/>
      <c r="J896" s="55"/>
      <c r="K896" s="55"/>
      <c r="L896" s="55"/>
      <c r="M896" s="55"/>
      <c r="N896" s="55"/>
      <c r="O896" s="55"/>
      <c r="P896" s="230"/>
    </row>
    <row r="897" spans="1:16" x14ac:dyDescent="0.25">
      <c r="A897" s="75"/>
      <c r="D897" s="92"/>
      <c r="E897" s="92"/>
      <c r="F897" s="92"/>
      <c r="G897" s="92"/>
      <c r="H897" s="55"/>
      <c r="I897" s="55"/>
      <c r="J897" s="55"/>
      <c r="K897" s="55"/>
      <c r="L897" s="55"/>
      <c r="M897" s="55"/>
      <c r="N897" s="55"/>
      <c r="O897" s="55"/>
      <c r="P897" s="230"/>
    </row>
    <row r="898" spans="1:16" x14ac:dyDescent="0.25">
      <c r="A898" s="75"/>
      <c r="D898" s="92"/>
      <c r="E898" s="92"/>
      <c r="F898" s="92"/>
      <c r="G898" s="92"/>
      <c r="H898" s="55"/>
      <c r="I898" s="55"/>
      <c r="J898" s="55"/>
      <c r="K898" s="55"/>
      <c r="L898" s="55"/>
      <c r="M898" s="55"/>
      <c r="N898" s="55"/>
      <c r="O898" s="55"/>
      <c r="P898" s="230"/>
    </row>
    <row r="899" spans="1:16" x14ac:dyDescent="0.25">
      <c r="A899" s="75"/>
      <c r="D899" s="92"/>
      <c r="E899" s="92"/>
      <c r="F899" s="92"/>
      <c r="G899" s="92"/>
      <c r="H899" s="55"/>
      <c r="I899" s="55"/>
      <c r="J899" s="55"/>
      <c r="K899" s="55"/>
      <c r="L899" s="55"/>
      <c r="M899" s="55"/>
      <c r="N899" s="55"/>
      <c r="O899" s="55"/>
      <c r="P899" s="230"/>
    </row>
    <row r="900" spans="1:16" x14ac:dyDescent="0.25">
      <c r="A900" s="75"/>
      <c r="D900" s="92"/>
      <c r="E900" s="92"/>
      <c r="F900" s="92"/>
      <c r="G900" s="92"/>
      <c r="H900" s="55"/>
      <c r="I900" s="55"/>
      <c r="J900" s="55"/>
      <c r="K900" s="55"/>
      <c r="L900" s="55"/>
      <c r="M900" s="55"/>
      <c r="N900" s="55"/>
      <c r="O900" s="55"/>
      <c r="P900" s="230"/>
    </row>
    <row r="901" spans="1:16" x14ac:dyDescent="0.25">
      <c r="A901" s="75"/>
      <c r="D901" s="92"/>
      <c r="E901" s="92"/>
      <c r="F901" s="92"/>
      <c r="G901" s="92"/>
      <c r="H901" s="55"/>
      <c r="I901" s="55"/>
      <c r="J901" s="55"/>
      <c r="K901" s="55"/>
      <c r="L901" s="55"/>
      <c r="M901" s="55"/>
      <c r="N901" s="55"/>
      <c r="O901" s="55"/>
      <c r="P901" s="230"/>
    </row>
    <row r="902" spans="1:16" x14ac:dyDescent="0.25">
      <c r="A902" s="75"/>
      <c r="D902" s="92"/>
      <c r="E902" s="92"/>
      <c r="F902" s="92"/>
      <c r="G902" s="92"/>
      <c r="H902" s="55"/>
      <c r="I902" s="55"/>
      <c r="J902" s="55"/>
      <c r="K902" s="55"/>
      <c r="L902" s="55"/>
      <c r="M902" s="55"/>
      <c r="N902" s="55"/>
      <c r="O902" s="55"/>
      <c r="P902" s="230"/>
    </row>
    <row r="903" spans="1:16" x14ac:dyDescent="0.25">
      <c r="A903" s="75"/>
      <c r="D903" s="92"/>
      <c r="E903" s="92"/>
      <c r="F903" s="92"/>
      <c r="G903" s="92"/>
      <c r="H903" s="55"/>
      <c r="I903" s="55"/>
      <c r="J903" s="55"/>
      <c r="K903" s="55"/>
      <c r="L903" s="55"/>
      <c r="M903" s="55"/>
      <c r="N903" s="55"/>
      <c r="O903" s="55"/>
      <c r="P903" s="230"/>
    </row>
    <row r="904" spans="1:16" x14ac:dyDescent="0.25">
      <c r="A904" s="75"/>
      <c r="B904" s="97"/>
      <c r="C904" s="95"/>
      <c r="D904" s="92"/>
      <c r="E904" s="92"/>
      <c r="F904" s="92"/>
      <c r="H904" s="55"/>
      <c r="I904" s="55"/>
      <c r="J904" s="55"/>
      <c r="K904" s="55"/>
      <c r="L904" s="55"/>
      <c r="M904" s="55"/>
      <c r="N904" s="55"/>
      <c r="O904" s="55"/>
      <c r="P904" s="230"/>
    </row>
    <row r="905" spans="1:16" x14ac:dyDescent="0.25">
      <c r="A905" s="75"/>
      <c r="B905" s="97"/>
      <c r="C905" s="95"/>
      <c r="D905" s="92"/>
      <c r="E905" s="92"/>
      <c r="F905" s="92"/>
      <c r="H905" s="55"/>
      <c r="I905" s="55"/>
      <c r="J905" s="55"/>
      <c r="K905" s="55"/>
      <c r="L905" s="55"/>
      <c r="M905" s="55"/>
      <c r="N905" s="55"/>
      <c r="O905" s="55"/>
      <c r="P905" s="230"/>
    </row>
    <row r="906" spans="1:16" x14ac:dyDescent="0.25">
      <c r="H906" s="55"/>
      <c r="I906" s="55"/>
      <c r="J906" s="55"/>
      <c r="K906" s="55"/>
      <c r="L906" s="55"/>
      <c r="M906" s="55"/>
      <c r="N906" s="55"/>
      <c r="O906" s="55"/>
      <c r="P906" s="230"/>
    </row>
    <row r="907" spans="1:16" x14ac:dyDescent="0.25">
      <c r="H907" s="55"/>
      <c r="I907" s="55"/>
      <c r="J907" s="55"/>
      <c r="K907" s="55"/>
      <c r="L907" s="55"/>
      <c r="M907" s="55"/>
      <c r="N907" s="55"/>
      <c r="O907" s="55"/>
      <c r="P907" s="230"/>
    </row>
    <row r="908" spans="1:16" x14ac:dyDescent="0.25">
      <c r="H908" s="55"/>
      <c r="I908" s="55"/>
      <c r="J908" s="55"/>
      <c r="K908" s="55"/>
      <c r="L908" s="55"/>
      <c r="M908" s="55"/>
      <c r="N908" s="55"/>
      <c r="O908" s="55"/>
      <c r="P908" s="230"/>
    </row>
    <row r="909" spans="1:16" x14ac:dyDescent="0.25">
      <c r="H909" s="55"/>
      <c r="I909" s="55"/>
      <c r="J909" s="55"/>
      <c r="K909" s="55"/>
      <c r="L909" s="55"/>
      <c r="M909" s="55"/>
      <c r="N909" s="55"/>
      <c r="O909" s="55"/>
      <c r="P909" s="230"/>
    </row>
    <row r="910" spans="1:16" x14ac:dyDescent="0.25">
      <c r="H910" s="55"/>
      <c r="I910" s="55"/>
      <c r="J910" s="55"/>
      <c r="K910" s="55"/>
      <c r="L910" s="55"/>
      <c r="M910" s="55"/>
      <c r="N910" s="55"/>
      <c r="O910" s="55"/>
      <c r="P910" s="230"/>
    </row>
    <row r="911" spans="1:16" x14ac:dyDescent="0.25">
      <c r="H911" s="55"/>
      <c r="I911" s="55"/>
      <c r="J911" s="55"/>
      <c r="K911" s="55"/>
      <c r="L911" s="55"/>
      <c r="M911" s="55"/>
      <c r="N911" s="55"/>
      <c r="O911" s="55"/>
      <c r="P911" s="230"/>
    </row>
    <row r="912" spans="1:16" x14ac:dyDescent="0.25">
      <c r="A912" s="75"/>
      <c r="B912" s="97"/>
      <c r="C912" s="95"/>
      <c r="D912" s="92"/>
      <c r="E912" s="92"/>
      <c r="F912" s="92"/>
      <c r="G912" s="92"/>
      <c r="H912" s="55"/>
      <c r="I912" s="55"/>
      <c r="J912" s="55"/>
      <c r="K912" s="55"/>
      <c r="L912" s="55"/>
      <c r="M912" s="55"/>
      <c r="N912" s="55"/>
      <c r="O912" s="55"/>
      <c r="P912" s="230"/>
    </row>
    <row r="913" spans="1:16" x14ac:dyDescent="0.25">
      <c r="A913" s="75"/>
      <c r="B913" s="97"/>
      <c r="C913" s="95"/>
      <c r="D913" s="92"/>
      <c r="E913" s="92"/>
      <c r="F913" s="92"/>
      <c r="G913" s="92"/>
      <c r="H913" s="55"/>
      <c r="I913" s="55"/>
      <c r="J913" s="55"/>
      <c r="K913" s="55"/>
      <c r="L913" s="55"/>
      <c r="M913" s="55"/>
      <c r="N913" s="55"/>
      <c r="O913" s="55"/>
      <c r="P913" s="230"/>
    </row>
    <row r="914" spans="1:16" x14ac:dyDescent="0.25">
      <c r="A914" s="75"/>
      <c r="B914" s="97"/>
      <c r="C914" s="95"/>
      <c r="D914" s="92"/>
      <c r="E914" s="92"/>
      <c r="F914" s="92"/>
      <c r="G914" s="92"/>
      <c r="H914" s="55"/>
      <c r="I914" s="55"/>
      <c r="J914" s="55"/>
      <c r="K914" s="55"/>
      <c r="L914" s="55"/>
      <c r="M914" s="55"/>
      <c r="N914" s="55"/>
      <c r="O914" s="55"/>
      <c r="P914" s="230"/>
    </row>
    <row r="915" spans="1:16" x14ac:dyDescent="0.25">
      <c r="H915" s="55"/>
      <c r="I915" s="55"/>
      <c r="J915" s="55"/>
      <c r="K915" s="55"/>
      <c r="L915" s="55"/>
      <c r="M915" s="55"/>
      <c r="N915" s="55"/>
      <c r="O915" s="55"/>
      <c r="P915" s="230"/>
    </row>
    <row r="916" spans="1:16" x14ac:dyDescent="0.25">
      <c r="A916" s="75"/>
      <c r="H916" s="55"/>
      <c r="I916" s="55"/>
      <c r="J916" s="55"/>
      <c r="K916" s="55"/>
      <c r="L916" s="55"/>
      <c r="M916" s="55"/>
      <c r="N916" s="55"/>
      <c r="O916" s="55"/>
      <c r="P916" s="230"/>
    </row>
    <row r="917" spans="1:16" x14ac:dyDescent="0.25">
      <c r="H917" s="55"/>
      <c r="I917" s="55"/>
      <c r="J917" s="55"/>
      <c r="K917" s="55"/>
      <c r="L917" s="55"/>
      <c r="M917" s="55"/>
      <c r="N917" s="55"/>
      <c r="O917" s="55"/>
      <c r="P917" s="230"/>
    </row>
    <row r="918" spans="1:16" x14ac:dyDescent="0.25">
      <c r="H918" s="55"/>
      <c r="I918" s="55"/>
      <c r="J918" s="55"/>
      <c r="K918" s="55"/>
      <c r="L918" s="55"/>
      <c r="M918" s="55"/>
      <c r="N918" s="55"/>
      <c r="O918" s="55"/>
      <c r="P918" s="230"/>
    </row>
    <row r="919" spans="1:16" x14ac:dyDescent="0.25">
      <c r="H919" s="55"/>
      <c r="I919" s="55"/>
      <c r="J919" s="55"/>
      <c r="K919" s="55"/>
      <c r="L919" s="55"/>
      <c r="M919" s="55"/>
      <c r="N919" s="55"/>
      <c r="O919" s="55"/>
      <c r="P919" s="230"/>
    </row>
    <row r="920" spans="1:16" x14ac:dyDescent="0.25">
      <c r="H920" s="55"/>
      <c r="I920" s="55"/>
      <c r="J920" s="55"/>
      <c r="K920" s="55"/>
      <c r="L920" s="55"/>
      <c r="M920" s="55"/>
      <c r="N920" s="55"/>
      <c r="O920" s="55"/>
      <c r="P920" s="230"/>
    </row>
    <row r="921" spans="1:16" x14ac:dyDescent="0.25">
      <c r="H921" s="55"/>
      <c r="I921" s="55"/>
      <c r="J921" s="55"/>
      <c r="K921" s="55"/>
      <c r="L921" s="55"/>
      <c r="M921" s="55"/>
      <c r="N921" s="55"/>
      <c r="O921" s="55"/>
      <c r="P921" s="230"/>
    </row>
    <row r="922" spans="1:16" x14ac:dyDescent="0.25">
      <c r="H922" s="55"/>
      <c r="I922" s="55"/>
      <c r="J922" s="55"/>
      <c r="K922" s="55"/>
      <c r="L922" s="55"/>
      <c r="M922" s="55"/>
      <c r="N922" s="55"/>
      <c r="O922" s="55"/>
      <c r="P922" s="230"/>
    </row>
    <row r="923" spans="1:16" x14ac:dyDescent="0.25">
      <c r="H923" s="55"/>
      <c r="I923" s="55"/>
      <c r="J923" s="55"/>
      <c r="K923" s="55"/>
      <c r="L923" s="55"/>
      <c r="M923" s="55"/>
      <c r="N923" s="55"/>
      <c r="O923" s="55"/>
      <c r="P923" s="230"/>
    </row>
    <row r="924" spans="1:16" x14ac:dyDescent="0.25">
      <c r="H924" s="55"/>
      <c r="I924" s="55"/>
      <c r="J924" s="55"/>
      <c r="K924" s="55"/>
      <c r="L924" s="55"/>
      <c r="M924" s="55"/>
      <c r="N924" s="55"/>
      <c r="O924" s="55"/>
      <c r="P924" s="230"/>
    </row>
    <row r="925" spans="1:16" x14ac:dyDescent="0.25">
      <c r="H925" s="55"/>
      <c r="I925" s="55"/>
      <c r="J925" s="55"/>
      <c r="K925" s="55"/>
      <c r="L925" s="55"/>
      <c r="M925" s="55"/>
      <c r="N925" s="55"/>
      <c r="O925" s="55"/>
      <c r="P925" s="230"/>
    </row>
    <row r="926" spans="1:16" x14ac:dyDescent="0.25">
      <c r="H926" s="55"/>
      <c r="I926" s="55"/>
      <c r="J926" s="55"/>
      <c r="K926" s="55"/>
      <c r="L926" s="55"/>
      <c r="M926" s="55"/>
      <c r="N926" s="55"/>
      <c r="O926" s="55"/>
      <c r="P926" s="230"/>
    </row>
    <row r="927" spans="1:16" x14ac:dyDescent="0.25">
      <c r="A927" s="75"/>
      <c r="D927" s="92"/>
      <c r="E927" s="92"/>
      <c r="F927" s="92"/>
      <c r="G927" s="92"/>
      <c r="H927" s="55"/>
      <c r="I927" s="55"/>
      <c r="J927" s="55"/>
      <c r="K927" s="55"/>
      <c r="L927" s="55"/>
      <c r="M927" s="55"/>
      <c r="N927" s="55"/>
      <c r="O927" s="55"/>
      <c r="P927" s="230"/>
    </row>
    <row r="928" spans="1:16" x14ac:dyDescent="0.25">
      <c r="A928" s="75"/>
      <c r="D928" s="92"/>
      <c r="E928" s="92"/>
      <c r="F928" s="92"/>
      <c r="G928" s="92"/>
      <c r="H928" s="55"/>
      <c r="I928" s="55"/>
      <c r="J928" s="55"/>
      <c r="K928" s="55"/>
      <c r="L928" s="55"/>
      <c r="M928" s="55"/>
      <c r="N928" s="55"/>
      <c r="O928" s="55"/>
      <c r="P928" s="230"/>
    </row>
    <row r="929" spans="1:16" x14ac:dyDescent="0.25">
      <c r="A929" s="75"/>
      <c r="D929" s="92"/>
      <c r="E929" s="92"/>
      <c r="F929" s="92"/>
      <c r="G929" s="92"/>
      <c r="H929" s="55"/>
      <c r="I929" s="55"/>
      <c r="J929" s="55"/>
      <c r="K929" s="55"/>
      <c r="L929" s="55"/>
      <c r="M929" s="55"/>
      <c r="N929" s="55"/>
      <c r="O929" s="55"/>
      <c r="P929" s="230"/>
    </row>
    <row r="930" spans="1:16" x14ac:dyDescent="0.25">
      <c r="A930" s="75"/>
      <c r="D930" s="92"/>
      <c r="E930" s="92"/>
      <c r="F930" s="92"/>
      <c r="G930" s="92"/>
      <c r="H930" s="55"/>
      <c r="I930" s="55"/>
      <c r="J930" s="55"/>
      <c r="K930" s="55"/>
      <c r="L930" s="55"/>
      <c r="M930" s="55"/>
      <c r="N930" s="55"/>
      <c r="O930" s="55"/>
      <c r="P930" s="230"/>
    </row>
    <row r="931" spans="1:16" x14ac:dyDescent="0.25">
      <c r="H931" s="55"/>
      <c r="I931" s="55"/>
      <c r="J931" s="55"/>
      <c r="K931" s="55"/>
      <c r="L931" s="55"/>
      <c r="M931" s="55"/>
      <c r="N931" s="55"/>
      <c r="O931" s="55"/>
      <c r="P931" s="230"/>
    </row>
    <row r="932" spans="1:16" x14ac:dyDescent="0.25">
      <c r="A932" s="75"/>
      <c r="H932" s="55"/>
      <c r="I932" s="55"/>
      <c r="J932" s="55"/>
      <c r="K932" s="55"/>
      <c r="L932" s="55"/>
      <c r="M932" s="55"/>
      <c r="N932" s="55"/>
      <c r="O932" s="55"/>
      <c r="P932" s="230"/>
    </row>
    <row r="933" spans="1:16" x14ac:dyDescent="0.25">
      <c r="H933" s="55"/>
      <c r="I933" s="55"/>
      <c r="J933" s="55"/>
      <c r="K933" s="55"/>
      <c r="L933" s="55"/>
      <c r="M933" s="55"/>
      <c r="N933" s="55"/>
      <c r="O933" s="55"/>
      <c r="P933" s="230"/>
    </row>
    <row r="934" spans="1:16" x14ac:dyDescent="0.25">
      <c r="H934" s="55"/>
      <c r="I934" s="55"/>
      <c r="J934" s="55"/>
      <c r="K934" s="55"/>
      <c r="L934" s="55"/>
      <c r="M934" s="55"/>
      <c r="N934" s="55"/>
      <c r="O934" s="55"/>
      <c r="P934" s="230"/>
    </row>
    <row r="935" spans="1:16" x14ac:dyDescent="0.25">
      <c r="H935" s="55"/>
      <c r="I935" s="55"/>
      <c r="J935" s="55"/>
      <c r="K935" s="55"/>
      <c r="L935" s="55"/>
      <c r="M935" s="55"/>
      <c r="N935" s="55"/>
      <c r="O935" s="55"/>
      <c r="P935" s="230"/>
    </row>
    <row r="936" spans="1:16" x14ac:dyDescent="0.25">
      <c r="A936" s="75"/>
      <c r="D936" s="92"/>
      <c r="E936" s="92"/>
      <c r="F936" s="92"/>
      <c r="G936" s="92"/>
      <c r="H936" s="55"/>
      <c r="I936" s="55"/>
      <c r="J936" s="55"/>
      <c r="K936" s="55"/>
      <c r="L936" s="55"/>
      <c r="M936" s="55"/>
      <c r="N936" s="55"/>
      <c r="O936" s="55"/>
      <c r="P936" s="230"/>
    </row>
    <row r="937" spans="1:16" x14ac:dyDescent="0.25">
      <c r="H937" s="55"/>
      <c r="I937" s="55"/>
      <c r="J937" s="55"/>
      <c r="K937" s="55"/>
      <c r="L937" s="55"/>
      <c r="M937" s="55"/>
      <c r="N937" s="55"/>
      <c r="O937" s="55"/>
      <c r="P937" s="230"/>
    </row>
    <row r="938" spans="1:16" x14ac:dyDescent="0.25">
      <c r="A938" s="75"/>
      <c r="H938" s="55"/>
      <c r="I938" s="55"/>
      <c r="J938" s="55"/>
      <c r="K938" s="55"/>
      <c r="L938" s="55"/>
      <c r="M938" s="55"/>
      <c r="N938" s="55"/>
      <c r="O938" s="55"/>
      <c r="P938" s="230"/>
    </row>
    <row r="939" spans="1:16" x14ac:dyDescent="0.25">
      <c r="H939" s="55"/>
      <c r="I939" s="55"/>
      <c r="J939" s="55"/>
      <c r="K939" s="55"/>
      <c r="L939" s="55"/>
      <c r="M939" s="55"/>
      <c r="N939" s="55"/>
      <c r="O939" s="55"/>
      <c r="P939" s="230"/>
    </row>
    <row r="940" spans="1:16" x14ac:dyDescent="0.25">
      <c r="A940" s="75"/>
      <c r="B940" s="97"/>
      <c r="C940" s="95"/>
      <c r="D940" s="92"/>
      <c r="E940" s="92"/>
      <c r="F940" s="92"/>
      <c r="G940" s="92"/>
      <c r="H940" s="55"/>
      <c r="I940" s="55"/>
      <c r="J940" s="55"/>
      <c r="K940" s="55"/>
      <c r="L940" s="55"/>
      <c r="M940" s="55"/>
      <c r="N940" s="55"/>
      <c r="O940" s="55"/>
      <c r="P940" s="230"/>
    </row>
    <row r="941" spans="1:16" x14ac:dyDescent="0.25">
      <c r="H941" s="55"/>
      <c r="I941" s="55"/>
      <c r="J941" s="55"/>
      <c r="K941" s="55"/>
      <c r="L941" s="55"/>
      <c r="M941" s="55"/>
      <c r="N941" s="55"/>
      <c r="O941" s="55"/>
      <c r="P941" s="230"/>
    </row>
    <row r="942" spans="1:16" x14ac:dyDescent="0.25">
      <c r="A942" s="75"/>
      <c r="B942" s="97"/>
      <c r="C942" s="95"/>
      <c r="D942" s="92"/>
      <c r="E942" s="92"/>
      <c r="F942" s="92"/>
      <c r="G942" s="92"/>
      <c r="H942" s="55"/>
      <c r="I942" s="55"/>
      <c r="J942" s="55"/>
      <c r="K942" s="55"/>
      <c r="L942" s="55"/>
      <c r="M942" s="55"/>
      <c r="N942" s="55"/>
      <c r="O942" s="55"/>
      <c r="P942" s="230"/>
    </row>
    <row r="943" spans="1:16" x14ac:dyDescent="0.25">
      <c r="A943" s="75"/>
      <c r="B943" s="97"/>
      <c r="C943" s="95"/>
      <c r="D943" s="92"/>
      <c r="E943" s="92"/>
      <c r="F943" s="92"/>
      <c r="G943" s="92"/>
      <c r="H943" s="55"/>
      <c r="I943" s="55"/>
      <c r="J943" s="55"/>
      <c r="K943" s="55"/>
      <c r="L943" s="55"/>
      <c r="M943" s="55"/>
      <c r="N943" s="55"/>
      <c r="O943" s="55"/>
      <c r="P943" s="230"/>
    </row>
    <row r="944" spans="1:16" x14ac:dyDescent="0.25">
      <c r="A944" s="75"/>
      <c r="B944" s="97"/>
      <c r="C944" s="95"/>
      <c r="D944" s="92"/>
      <c r="E944" s="92"/>
      <c r="F944" s="92"/>
      <c r="G944" s="92"/>
      <c r="H944" s="55"/>
      <c r="I944" s="55"/>
      <c r="J944" s="55"/>
      <c r="K944" s="55"/>
      <c r="L944" s="55"/>
      <c r="M944" s="55"/>
      <c r="N944" s="55"/>
      <c r="O944" s="55"/>
      <c r="P944" s="230"/>
    </row>
    <row r="945" spans="1:16" x14ac:dyDescent="0.25">
      <c r="A945" s="75"/>
      <c r="B945" s="97"/>
      <c r="C945" s="95"/>
      <c r="D945" s="92"/>
      <c r="E945" s="92"/>
      <c r="F945" s="92"/>
      <c r="G945" s="92"/>
      <c r="H945" s="55"/>
      <c r="I945" s="55"/>
      <c r="J945" s="55"/>
      <c r="K945" s="55"/>
      <c r="L945" s="55"/>
      <c r="M945" s="55"/>
      <c r="N945" s="55"/>
      <c r="O945" s="55"/>
      <c r="P945" s="230"/>
    </row>
    <row r="946" spans="1:16" x14ac:dyDescent="0.25">
      <c r="A946" s="75"/>
      <c r="B946" s="97"/>
      <c r="C946" s="95"/>
      <c r="D946" s="92"/>
      <c r="E946" s="92"/>
      <c r="F946" s="92"/>
      <c r="G946" s="92"/>
      <c r="H946" s="55"/>
      <c r="I946" s="55"/>
      <c r="J946" s="55"/>
      <c r="K946" s="55"/>
      <c r="L946" s="55"/>
      <c r="M946" s="55"/>
      <c r="N946" s="55"/>
      <c r="O946" s="55"/>
      <c r="P946" s="230"/>
    </row>
    <row r="947" spans="1:16" x14ac:dyDescent="0.25">
      <c r="A947" s="75"/>
      <c r="B947" s="97"/>
      <c r="C947" s="95"/>
      <c r="D947" s="92"/>
      <c r="E947" s="92"/>
      <c r="F947" s="92"/>
      <c r="G947" s="92"/>
      <c r="H947" s="55"/>
      <c r="I947" s="55"/>
      <c r="J947" s="55"/>
      <c r="K947" s="55"/>
      <c r="L947" s="55"/>
      <c r="M947" s="55"/>
      <c r="N947" s="55"/>
      <c r="O947" s="55"/>
      <c r="P947" s="230"/>
    </row>
    <row r="948" spans="1:16" x14ac:dyDescent="0.25">
      <c r="A948" s="75"/>
      <c r="B948" s="97"/>
      <c r="C948" s="95"/>
      <c r="D948" s="92"/>
      <c r="E948" s="92"/>
      <c r="F948" s="92"/>
      <c r="G948" s="92"/>
      <c r="H948" s="55"/>
      <c r="I948" s="55"/>
      <c r="J948" s="55"/>
      <c r="K948" s="55"/>
      <c r="L948" s="55"/>
      <c r="M948" s="55"/>
      <c r="N948" s="55"/>
      <c r="O948" s="55"/>
      <c r="P948" s="230"/>
    </row>
    <row r="949" spans="1:16" x14ac:dyDescent="0.25">
      <c r="A949" s="75"/>
      <c r="B949" s="97"/>
      <c r="C949" s="95"/>
      <c r="D949" s="92"/>
      <c r="E949" s="92"/>
      <c r="F949" s="92"/>
      <c r="G949" s="92"/>
      <c r="H949" s="55"/>
      <c r="I949" s="55"/>
      <c r="J949" s="55"/>
      <c r="K949" s="55"/>
      <c r="L949" s="55"/>
      <c r="M949" s="55"/>
      <c r="N949" s="55"/>
      <c r="O949" s="55"/>
      <c r="P949" s="230"/>
    </row>
    <row r="950" spans="1:16" x14ac:dyDescent="0.25">
      <c r="A950" s="75"/>
      <c r="B950" s="97"/>
      <c r="C950" s="95"/>
      <c r="D950" s="92"/>
      <c r="E950" s="92"/>
      <c r="F950" s="92"/>
      <c r="G950" s="92"/>
      <c r="H950" s="55"/>
      <c r="I950" s="55"/>
      <c r="J950" s="55"/>
      <c r="K950" s="55"/>
      <c r="L950" s="55"/>
      <c r="M950" s="55"/>
      <c r="N950" s="55"/>
      <c r="O950" s="55"/>
      <c r="P950" s="230"/>
    </row>
    <row r="951" spans="1:16" x14ac:dyDescent="0.25">
      <c r="A951" s="75"/>
      <c r="B951" s="97"/>
      <c r="C951" s="95"/>
      <c r="D951" s="92"/>
      <c r="E951" s="92"/>
      <c r="F951" s="92"/>
      <c r="G951" s="92"/>
      <c r="H951" s="55"/>
      <c r="I951" s="55"/>
      <c r="J951" s="55"/>
      <c r="K951" s="55"/>
      <c r="L951" s="55"/>
      <c r="M951" s="55"/>
      <c r="N951" s="55"/>
      <c r="O951" s="55"/>
      <c r="P951" s="230"/>
    </row>
    <row r="952" spans="1:16" x14ac:dyDescent="0.25">
      <c r="A952" s="75"/>
      <c r="B952" s="97"/>
      <c r="C952" s="95"/>
      <c r="D952" s="92"/>
      <c r="E952" s="92"/>
      <c r="F952" s="92"/>
      <c r="G952" s="92"/>
      <c r="H952" s="55"/>
      <c r="I952" s="55"/>
      <c r="J952" s="55"/>
      <c r="K952" s="55"/>
      <c r="L952" s="55"/>
      <c r="M952" s="55"/>
      <c r="N952" s="55"/>
      <c r="O952" s="55"/>
      <c r="P952" s="230"/>
    </row>
    <row r="953" spans="1:16" x14ac:dyDescent="0.25">
      <c r="A953" s="75"/>
      <c r="B953" s="97"/>
      <c r="C953" s="95"/>
      <c r="D953" s="92"/>
      <c r="E953" s="92"/>
      <c r="F953" s="92"/>
      <c r="G953" s="92"/>
      <c r="H953" s="55"/>
      <c r="I953" s="55"/>
      <c r="J953" s="55"/>
      <c r="K953" s="55"/>
      <c r="L953" s="55"/>
      <c r="M953" s="55"/>
      <c r="N953" s="55"/>
      <c r="O953" s="55"/>
      <c r="P953" s="230"/>
    </row>
    <row r="954" spans="1:16" x14ac:dyDescent="0.25">
      <c r="A954" s="75"/>
      <c r="B954" s="97"/>
      <c r="C954" s="95"/>
      <c r="D954" s="92"/>
      <c r="E954" s="92"/>
      <c r="F954" s="92"/>
      <c r="H954" s="55"/>
      <c r="I954" s="55"/>
      <c r="J954" s="55"/>
      <c r="K954" s="55"/>
      <c r="L954" s="55"/>
      <c r="M954" s="55"/>
      <c r="N954" s="55"/>
      <c r="O954" s="55"/>
      <c r="P954" s="230"/>
    </row>
    <row r="955" spans="1:16" x14ac:dyDescent="0.25">
      <c r="A955" s="75"/>
      <c r="B955" s="97"/>
      <c r="C955" s="95"/>
      <c r="D955" s="92"/>
      <c r="E955" s="92"/>
      <c r="F955" s="92"/>
      <c r="H955" s="55"/>
      <c r="I955" s="55"/>
      <c r="J955" s="55"/>
      <c r="K955" s="55"/>
      <c r="L955" s="55"/>
      <c r="M955" s="55"/>
      <c r="N955" s="55"/>
      <c r="O955" s="55"/>
      <c r="P955" s="230"/>
    </row>
    <row r="956" spans="1:16" x14ac:dyDescent="0.25">
      <c r="H956" s="55"/>
      <c r="I956" s="55"/>
      <c r="J956" s="55"/>
      <c r="K956" s="55"/>
      <c r="L956" s="55"/>
      <c r="M956" s="55"/>
      <c r="N956" s="55"/>
      <c r="O956" s="55"/>
      <c r="P956" s="230"/>
    </row>
    <row r="957" spans="1:16" x14ac:dyDescent="0.25">
      <c r="H957" s="55"/>
      <c r="I957" s="55"/>
      <c r="J957" s="55"/>
      <c r="K957" s="55"/>
      <c r="L957" s="55"/>
      <c r="M957" s="55"/>
      <c r="N957" s="55"/>
      <c r="O957" s="55"/>
      <c r="P957" s="230"/>
    </row>
    <row r="958" spans="1:16" x14ac:dyDescent="0.25">
      <c r="H958" s="55"/>
      <c r="I958" s="55"/>
      <c r="J958" s="55"/>
      <c r="K958" s="55"/>
      <c r="L958" s="55"/>
      <c r="M958" s="55"/>
      <c r="N958" s="55"/>
      <c r="O958" s="55"/>
      <c r="P958" s="230"/>
    </row>
    <row r="959" spans="1:16" x14ac:dyDescent="0.25">
      <c r="H959" s="55"/>
      <c r="I959" s="55"/>
      <c r="J959" s="55"/>
      <c r="K959" s="55"/>
      <c r="L959" s="55"/>
      <c r="M959" s="55"/>
      <c r="N959" s="55"/>
      <c r="O959" s="55"/>
      <c r="P959" s="230"/>
    </row>
    <row r="960" spans="1:16" x14ac:dyDescent="0.25">
      <c r="H960" s="55"/>
      <c r="I960" s="55"/>
      <c r="J960" s="55"/>
      <c r="K960" s="55"/>
      <c r="L960" s="55"/>
      <c r="M960" s="55"/>
      <c r="N960" s="55"/>
      <c r="O960" s="55"/>
      <c r="P960" s="230"/>
    </row>
    <row r="961" spans="1:16" x14ac:dyDescent="0.25">
      <c r="H961" s="55"/>
      <c r="I961" s="55"/>
      <c r="J961" s="55"/>
      <c r="K961" s="55"/>
      <c r="L961" s="55"/>
      <c r="M961" s="55"/>
      <c r="N961" s="55"/>
      <c r="O961" s="55"/>
      <c r="P961" s="230"/>
    </row>
    <row r="962" spans="1:16" x14ac:dyDescent="0.25">
      <c r="H962" s="55"/>
      <c r="I962" s="55"/>
      <c r="J962" s="55"/>
      <c r="K962" s="55"/>
      <c r="L962" s="55"/>
      <c r="M962" s="55"/>
      <c r="N962" s="55"/>
      <c r="O962" s="55"/>
      <c r="P962" s="230"/>
    </row>
    <row r="963" spans="1:16" x14ac:dyDescent="0.25">
      <c r="A963" s="75"/>
      <c r="B963" s="97"/>
      <c r="C963" s="95"/>
      <c r="D963" s="92"/>
      <c r="E963" s="92"/>
      <c r="F963" s="92"/>
      <c r="G963" s="92"/>
      <c r="H963" s="55"/>
      <c r="I963" s="55"/>
      <c r="J963" s="55"/>
      <c r="K963" s="55"/>
      <c r="L963" s="55"/>
      <c r="M963" s="55"/>
      <c r="N963" s="55"/>
      <c r="O963" s="55"/>
      <c r="P963" s="230"/>
    </row>
    <row r="964" spans="1:16" x14ac:dyDescent="0.25">
      <c r="A964" s="75"/>
      <c r="B964" s="97"/>
      <c r="C964" s="95"/>
      <c r="D964" s="92"/>
      <c r="E964" s="92"/>
      <c r="F964" s="92"/>
      <c r="G964" s="92"/>
      <c r="H964" s="55"/>
      <c r="I964" s="55"/>
      <c r="J964" s="55"/>
      <c r="K964" s="55"/>
      <c r="L964" s="55"/>
      <c r="M964" s="55"/>
      <c r="N964" s="55"/>
      <c r="O964" s="55"/>
      <c r="P964" s="230"/>
    </row>
    <row r="965" spans="1:16" x14ac:dyDescent="0.25">
      <c r="A965" s="75"/>
      <c r="B965" s="97"/>
      <c r="C965" s="95"/>
      <c r="D965" s="92"/>
      <c r="E965" s="92"/>
      <c r="F965" s="92"/>
      <c r="G965" s="92"/>
      <c r="H965" s="55"/>
      <c r="I965" s="55"/>
      <c r="J965" s="55"/>
      <c r="K965" s="55"/>
      <c r="L965" s="55"/>
      <c r="M965" s="55"/>
      <c r="N965" s="55"/>
      <c r="O965" s="55"/>
      <c r="P965" s="230"/>
    </row>
    <row r="966" spans="1:16" x14ac:dyDescent="0.25">
      <c r="H966" s="55"/>
      <c r="I966" s="55"/>
      <c r="J966" s="55"/>
      <c r="K966" s="55"/>
      <c r="L966" s="55"/>
      <c r="M966" s="55"/>
      <c r="N966" s="55"/>
      <c r="O966" s="55"/>
      <c r="P966" s="230"/>
    </row>
    <row r="967" spans="1:16" x14ac:dyDescent="0.25">
      <c r="A967" s="75"/>
      <c r="H967" s="55"/>
      <c r="I967" s="55"/>
      <c r="J967" s="55"/>
      <c r="K967" s="55"/>
      <c r="L967" s="55"/>
      <c r="M967" s="55"/>
      <c r="N967" s="55"/>
      <c r="O967" s="55"/>
      <c r="P967" s="230"/>
    </row>
    <row r="968" spans="1:16" x14ac:dyDescent="0.25">
      <c r="G968" s="92"/>
      <c r="H968" s="55"/>
      <c r="I968" s="55"/>
      <c r="J968" s="55"/>
      <c r="K968" s="55"/>
      <c r="L968" s="55"/>
      <c r="M968" s="55"/>
      <c r="N968" s="55"/>
      <c r="O968" s="55"/>
      <c r="P968" s="230"/>
    </row>
    <row r="969" spans="1:16" x14ac:dyDescent="0.25">
      <c r="G969" s="92"/>
      <c r="H969" s="55"/>
      <c r="I969" s="55"/>
      <c r="J969" s="55"/>
      <c r="K969" s="55"/>
      <c r="L969" s="55"/>
      <c r="M969" s="55"/>
      <c r="N969" s="55"/>
      <c r="O969" s="55"/>
      <c r="P969" s="230"/>
    </row>
    <row r="970" spans="1:16" x14ac:dyDescent="0.25">
      <c r="H970" s="55"/>
      <c r="I970" s="55"/>
      <c r="J970" s="55"/>
      <c r="K970" s="55"/>
      <c r="L970" s="55"/>
      <c r="M970" s="55"/>
      <c r="N970" s="55"/>
      <c r="O970" s="55"/>
      <c r="P970" s="230"/>
    </row>
    <row r="971" spans="1:16" x14ac:dyDescent="0.25">
      <c r="H971" s="55"/>
      <c r="I971" s="55"/>
      <c r="J971" s="55"/>
      <c r="K971" s="55"/>
      <c r="L971" s="55"/>
      <c r="M971" s="55"/>
      <c r="N971" s="55"/>
      <c r="O971" s="55"/>
      <c r="P971" s="230"/>
    </row>
    <row r="972" spans="1:16" x14ac:dyDescent="0.25">
      <c r="H972" s="55"/>
      <c r="I972" s="55"/>
      <c r="J972" s="55"/>
      <c r="K972" s="55"/>
      <c r="L972" s="55"/>
      <c r="M972" s="55"/>
      <c r="N972" s="55"/>
      <c r="O972" s="55"/>
      <c r="P972" s="230"/>
    </row>
    <row r="973" spans="1:16" x14ac:dyDescent="0.25">
      <c r="H973" s="55"/>
      <c r="I973" s="55"/>
      <c r="J973" s="55"/>
      <c r="K973" s="55"/>
      <c r="L973" s="55"/>
      <c r="M973" s="55"/>
      <c r="N973" s="55"/>
      <c r="O973" s="55"/>
      <c r="P973" s="230"/>
    </row>
    <row r="974" spans="1:16" x14ac:dyDescent="0.25">
      <c r="H974" s="55"/>
      <c r="I974" s="55"/>
      <c r="J974" s="55"/>
      <c r="K974" s="55"/>
      <c r="L974" s="55"/>
      <c r="M974" s="55"/>
      <c r="N974" s="55"/>
      <c r="O974" s="55"/>
      <c r="P974" s="230"/>
    </row>
    <row r="975" spans="1:16" x14ac:dyDescent="0.25">
      <c r="H975" s="55"/>
      <c r="I975" s="55"/>
      <c r="J975" s="55"/>
      <c r="K975" s="55"/>
      <c r="L975" s="55"/>
      <c r="M975" s="55"/>
      <c r="N975" s="55"/>
      <c r="O975" s="55"/>
      <c r="P975" s="230"/>
    </row>
    <row r="976" spans="1:16" x14ac:dyDescent="0.25">
      <c r="A976" s="75"/>
      <c r="D976" s="92"/>
      <c r="E976" s="92"/>
      <c r="F976" s="92"/>
      <c r="G976" s="92"/>
      <c r="H976" s="55"/>
      <c r="I976" s="55"/>
      <c r="J976" s="55"/>
      <c r="K976" s="55"/>
      <c r="L976" s="55"/>
      <c r="M976" s="55"/>
      <c r="N976" s="55"/>
      <c r="O976" s="55"/>
      <c r="P976" s="230"/>
    </row>
    <row r="977" spans="1:16" x14ac:dyDescent="0.25">
      <c r="A977" s="75"/>
      <c r="D977" s="92"/>
      <c r="E977" s="92"/>
      <c r="F977" s="92"/>
      <c r="G977" s="92"/>
      <c r="H977" s="55"/>
      <c r="I977" s="55"/>
      <c r="J977" s="55"/>
      <c r="K977" s="55"/>
      <c r="L977" s="55"/>
      <c r="M977" s="55"/>
      <c r="N977" s="55"/>
      <c r="O977" s="55"/>
      <c r="P977" s="230"/>
    </row>
    <row r="978" spans="1:16" x14ac:dyDescent="0.25">
      <c r="A978" s="75"/>
      <c r="D978" s="92"/>
      <c r="E978" s="92"/>
      <c r="F978" s="92"/>
      <c r="G978" s="92"/>
      <c r="H978" s="55"/>
      <c r="I978" s="55"/>
      <c r="J978" s="55"/>
      <c r="K978" s="55"/>
      <c r="L978" s="55"/>
      <c r="M978" s="55"/>
      <c r="N978" s="55"/>
      <c r="O978" s="55"/>
      <c r="P978" s="230"/>
    </row>
    <row r="979" spans="1:16" x14ac:dyDescent="0.25">
      <c r="A979" s="75"/>
      <c r="D979" s="92"/>
      <c r="E979" s="92"/>
      <c r="F979" s="92"/>
      <c r="G979" s="92"/>
      <c r="H979" s="55"/>
      <c r="I979" s="55"/>
      <c r="J979" s="55"/>
      <c r="K979" s="55"/>
      <c r="L979" s="55"/>
      <c r="M979" s="55"/>
      <c r="N979" s="55"/>
      <c r="O979" s="55"/>
      <c r="P979" s="230"/>
    </row>
    <row r="980" spans="1:16" x14ac:dyDescent="0.25">
      <c r="H980" s="55"/>
      <c r="I980" s="55"/>
      <c r="J980" s="55"/>
      <c r="K980" s="55"/>
      <c r="L980" s="55"/>
      <c r="M980" s="55"/>
      <c r="N980" s="55"/>
      <c r="O980" s="55"/>
      <c r="P980" s="230"/>
    </row>
    <row r="981" spans="1:16" x14ac:dyDescent="0.25">
      <c r="A981" s="75"/>
      <c r="H981" s="55"/>
      <c r="I981" s="55"/>
      <c r="J981" s="55"/>
      <c r="K981" s="55"/>
      <c r="L981" s="55"/>
      <c r="M981" s="55"/>
      <c r="N981" s="55"/>
      <c r="O981" s="55"/>
      <c r="P981" s="230"/>
    </row>
    <row r="982" spans="1:16" x14ac:dyDescent="0.25">
      <c r="H982" s="55"/>
      <c r="I982" s="55"/>
      <c r="J982" s="55"/>
      <c r="K982" s="55"/>
      <c r="L982" s="55"/>
      <c r="M982" s="55"/>
      <c r="N982" s="55"/>
      <c r="O982" s="55"/>
      <c r="P982" s="230"/>
    </row>
    <row r="983" spans="1:16" x14ac:dyDescent="0.25">
      <c r="H983" s="55"/>
      <c r="I983" s="55"/>
      <c r="J983" s="55"/>
      <c r="K983" s="55"/>
      <c r="L983" s="55"/>
      <c r="M983" s="55"/>
      <c r="N983" s="55"/>
      <c r="O983" s="55"/>
      <c r="P983" s="230"/>
    </row>
    <row r="984" spans="1:16" x14ac:dyDescent="0.25">
      <c r="H984" s="55"/>
      <c r="I984" s="55"/>
      <c r="J984" s="55"/>
      <c r="K984" s="55"/>
      <c r="L984" s="55"/>
      <c r="M984" s="55"/>
      <c r="N984" s="55"/>
      <c r="O984" s="55"/>
      <c r="P984" s="230"/>
    </row>
    <row r="985" spans="1:16" x14ac:dyDescent="0.25">
      <c r="A985" s="75"/>
      <c r="D985" s="92"/>
      <c r="E985" s="92"/>
      <c r="F985" s="92"/>
      <c r="G985" s="92"/>
      <c r="H985" s="55"/>
      <c r="I985" s="55"/>
      <c r="J985" s="55"/>
      <c r="K985" s="55"/>
      <c r="L985" s="55"/>
      <c r="M985" s="55"/>
      <c r="N985" s="55"/>
      <c r="O985" s="55"/>
      <c r="P985" s="230"/>
    </row>
    <row r="986" spans="1:16" x14ac:dyDescent="0.25">
      <c r="A986" s="75"/>
      <c r="D986" s="92"/>
      <c r="E986" s="92"/>
      <c r="F986" s="92"/>
      <c r="G986" s="92"/>
      <c r="H986" s="55"/>
      <c r="I986" s="55"/>
      <c r="J986" s="55"/>
      <c r="K986" s="55"/>
      <c r="L986" s="55"/>
      <c r="M986" s="55"/>
      <c r="N986" s="55"/>
      <c r="O986" s="55"/>
      <c r="P986" s="230"/>
    </row>
    <row r="987" spans="1:16" x14ac:dyDescent="0.25">
      <c r="A987" s="75"/>
      <c r="D987" s="92"/>
      <c r="E987" s="92"/>
      <c r="F987" s="92"/>
      <c r="G987" s="92"/>
      <c r="H987" s="55"/>
      <c r="I987" s="55"/>
      <c r="J987" s="55"/>
      <c r="K987" s="55"/>
      <c r="L987" s="55"/>
      <c r="M987" s="55"/>
      <c r="N987" s="55"/>
      <c r="O987" s="55"/>
      <c r="P987" s="230"/>
    </row>
    <row r="988" spans="1:16" x14ac:dyDescent="0.25">
      <c r="A988" s="75"/>
      <c r="H988" s="55"/>
      <c r="I988" s="55"/>
      <c r="J988" s="55"/>
      <c r="K988" s="55"/>
      <c r="L988" s="55"/>
      <c r="M988" s="55"/>
      <c r="N988" s="55"/>
      <c r="O988" s="55"/>
      <c r="P988" s="230"/>
    </row>
    <row r="989" spans="1:16" x14ac:dyDescent="0.25">
      <c r="A989" s="75"/>
      <c r="B989" s="97"/>
      <c r="C989" s="95"/>
      <c r="D989" s="92"/>
      <c r="E989" s="92"/>
      <c r="F989" s="92"/>
      <c r="G989" s="92"/>
      <c r="H989" s="55"/>
      <c r="I989" s="55"/>
      <c r="J989" s="55"/>
      <c r="K989" s="55"/>
      <c r="L989" s="55"/>
      <c r="M989" s="55"/>
      <c r="N989" s="55"/>
      <c r="O989" s="55"/>
      <c r="P989" s="230"/>
    </row>
    <row r="990" spans="1:16" x14ac:dyDescent="0.25">
      <c r="H990" s="55"/>
      <c r="I990" s="55"/>
      <c r="J990" s="55"/>
      <c r="K990" s="55"/>
      <c r="L990" s="55"/>
      <c r="M990" s="55"/>
      <c r="N990" s="55"/>
      <c r="O990" s="55"/>
      <c r="P990" s="230"/>
    </row>
    <row r="991" spans="1:16" x14ac:dyDescent="0.25">
      <c r="A991" s="75"/>
      <c r="D991" s="92"/>
      <c r="E991" s="92"/>
      <c r="F991" s="92"/>
      <c r="G991" s="92"/>
      <c r="H991" s="55"/>
      <c r="I991" s="55"/>
      <c r="J991" s="55"/>
      <c r="K991" s="55"/>
      <c r="L991" s="55"/>
      <c r="M991" s="55"/>
      <c r="N991" s="55"/>
      <c r="O991" s="55"/>
      <c r="P991" s="230"/>
    </row>
    <row r="992" spans="1:16" x14ac:dyDescent="0.25">
      <c r="A992" s="75"/>
      <c r="D992" s="92"/>
      <c r="E992" s="92"/>
      <c r="F992" s="92"/>
      <c r="G992" s="92"/>
      <c r="H992" s="55"/>
      <c r="I992" s="55"/>
      <c r="J992" s="55"/>
      <c r="K992" s="55"/>
      <c r="L992" s="55"/>
      <c r="M992" s="55"/>
      <c r="N992" s="55"/>
      <c r="O992" s="55"/>
      <c r="P992" s="230"/>
    </row>
    <row r="993" spans="1:16" x14ac:dyDescent="0.25">
      <c r="A993" s="75"/>
      <c r="D993" s="92"/>
      <c r="E993" s="92"/>
      <c r="F993" s="92"/>
      <c r="G993" s="92"/>
      <c r="H993" s="55"/>
      <c r="I993" s="55"/>
      <c r="J993" s="55"/>
      <c r="K993" s="55"/>
      <c r="L993" s="55"/>
      <c r="M993" s="55"/>
      <c r="N993" s="55"/>
      <c r="O993" s="55"/>
      <c r="P993" s="230"/>
    </row>
    <row r="994" spans="1:16" x14ac:dyDescent="0.25">
      <c r="A994" s="75"/>
      <c r="D994" s="92"/>
      <c r="E994" s="92"/>
      <c r="F994" s="92"/>
      <c r="G994" s="92"/>
      <c r="H994" s="55"/>
      <c r="I994" s="55"/>
      <c r="J994" s="55"/>
      <c r="K994" s="55"/>
      <c r="L994" s="55"/>
      <c r="M994" s="55"/>
      <c r="N994" s="55"/>
      <c r="O994" s="55"/>
      <c r="P994" s="230"/>
    </row>
    <row r="995" spans="1:16" x14ac:dyDescent="0.25">
      <c r="A995" s="75"/>
      <c r="D995" s="92"/>
      <c r="E995" s="92"/>
      <c r="F995" s="92"/>
      <c r="G995" s="92"/>
      <c r="H995" s="55"/>
      <c r="I995" s="55"/>
      <c r="J995" s="55"/>
      <c r="K995" s="55"/>
      <c r="L995" s="55"/>
      <c r="M995" s="55"/>
      <c r="N995" s="55"/>
      <c r="O995" s="55"/>
      <c r="P995" s="230"/>
    </row>
    <row r="996" spans="1:16" x14ac:dyDescent="0.25">
      <c r="A996" s="75"/>
      <c r="D996" s="92"/>
      <c r="E996" s="92"/>
      <c r="F996" s="92"/>
      <c r="G996" s="92"/>
      <c r="H996" s="55"/>
      <c r="I996" s="55"/>
      <c r="J996" s="55"/>
      <c r="K996" s="55"/>
      <c r="L996" s="55"/>
      <c r="M996" s="55"/>
      <c r="N996" s="55"/>
      <c r="O996" s="55"/>
      <c r="P996" s="230"/>
    </row>
    <row r="997" spans="1:16" x14ac:dyDescent="0.25">
      <c r="A997" s="75"/>
      <c r="D997" s="92"/>
      <c r="E997" s="92"/>
      <c r="F997" s="92"/>
      <c r="G997" s="92"/>
      <c r="H997" s="55"/>
      <c r="I997" s="55"/>
      <c r="J997" s="55"/>
      <c r="K997" s="55"/>
      <c r="L997" s="55"/>
      <c r="M997" s="55"/>
      <c r="N997" s="55"/>
      <c r="O997" s="55"/>
      <c r="P997" s="230"/>
    </row>
    <row r="998" spans="1:16" x14ac:dyDescent="0.25">
      <c r="A998" s="75"/>
      <c r="D998" s="92"/>
      <c r="E998" s="92"/>
      <c r="F998" s="92"/>
      <c r="G998" s="92"/>
      <c r="H998" s="55"/>
      <c r="I998" s="55"/>
      <c r="J998" s="55"/>
      <c r="K998" s="55"/>
      <c r="L998" s="55"/>
      <c r="M998" s="55"/>
      <c r="N998" s="55"/>
      <c r="O998" s="55"/>
      <c r="P998" s="230"/>
    </row>
    <row r="999" spans="1:16" x14ac:dyDescent="0.25">
      <c r="A999" s="75"/>
      <c r="D999" s="92"/>
      <c r="E999" s="92"/>
      <c r="F999" s="92"/>
      <c r="G999" s="92"/>
      <c r="H999" s="55"/>
      <c r="I999" s="55"/>
      <c r="J999" s="55"/>
      <c r="K999" s="55"/>
      <c r="L999" s="55"/>
      <c r="M999" s="55"/>
      <c r="N999" s="55"/>
      <c r="O999" s="55"/>
      <c r="P999" s="230"/>
    </row>
    <row r="1000" spans="1:16" x14ac:dyDescent="0.25">
      <c r="A1000" s="75"/>
      <c r="D1000" s="92"/>
      <c r="E1000" s="92"/>
      <c r="F1000" s="92"/>
      <c r="G1000" s="92"/>
      <c r="H1000" s="55"/>
      <c r="I1000" s="55"/>
      <c r="J1000" s="55"/>
      <c r="K1000" s="55"/>
      <c r="L1000" s="55"/>
      <c r="M1000" s="55"/>
      <c r="N1000" s="55"/>
      <c r="O1000" s="55"/>
      <c r="P1000" s="230"/>
    </row>
    <row r="1001" spans="1:16" x14ac:dyDescent="0.25">
      <c r="A1001" s="75"/>
      <c r="D1001" s="92"/>
      <c r="E1001" s="92"/>
      <c r="F1001" s="92"/>
      <c r="G1001" s="92"/>
      <c r="H1001" s="55"/>
      <c r="I1001" s="55"/>
      <c r="J1001" s="55"/>
      <c r="K1001" s="55"/>
      <c r="L1001" s="55"/>
      <c r="M1001" s="55"/>
      <c r="N1001" s="55"/>
      <c r="O1001" s="55"/>
      <c r="P1001" s="230"/>
    </row>
    <row r="1002" spans="1:16" x14ac:dyDescent="0.25">
      <c r="A1002" s="75"/>
      <c r="D1002" s="92"/>
      <c r="E1002" s="92"/>
      <c r="F1002" s="92"/>
      <c r="G1002" s="92"/>
      <c r="H1002" s="55"/>
      <c r="I1002" s="55"/>
      <c r="J1002" s="55"/>
      <c r="K1002" s="55"/>
      <c r="L1002" s="55"/>
      <c r="M1002" s="55"/>
      <c r="N1002" s="55"/>
      <c r="O1002" s="55"/>
      <c r="P1002" s="230"/>
    </row>
    <row r="1003" spans="1:16" x14ac:dyDescent="0.25">
      <c r="A1003" s="75"/>
      <c r="B1003" s="97"/>
      <c r="C1003" s="95"/>
      <c r="D1003" s="92"/>
      <c r="E1003" s="92"/>
      <c r="F1003" s="92"/>
      <c r="H1003" s="55"/>
      <c r="I1003" s="55"/>
      <c r="J1003" s="55"/>
      <c r="K1003" s="55"/>
      <c r="L1003" s="55"/>
      <c r="M1003" s="55"/>
      <c r="N1003" s="55"/>
      <c r="O1003" s="55"/>
      <c r="P1003" s="230"/>
    </row>
    <row r="1004" spans="1:16" x14ac:dyDescent="0.25">
      <c r="A1004" s="75"/>
      <c r="B1004" s="97"/>
      <c r="C1004" s="95"/>
      <c r="D1004" s="92"/>
      <c r="E1004" s="92"/>
      <c r="F1004" s="92"/>
      <c r="H1004" s="55"/>
      <c r="I1004" s="55"/>
      <c r="J1004" s="55"/>
      <c r="K1004" s="55"/>
      <c r="L1004" s="55"/>
      <c r="M1004" s="55"/>
      <c r="N1004" s="55"/>
      <c r="O1004" s="55"/>
      <c r="P1004" s="230"/>
    </row>
    <row r="1005" spans="1:16" x14ac:dyDescent="0.25">
      <c r="H1005" s="55"/>
      <c r="I1005" s="55"/>
      <c r="J1005" s="55"/>
      <c r="K1005" s="55"/>
      <c r="L1005" s="55"/>
      <c r="M1005" s="55"/>
      <c r="N1005" s="55"/>
      <c r="O1005" s="55"/>
      <c r="P1005" s="230"/>
    </row>
    <row r="1006" spans="1:16" x14ac:dyDescent="0.25">
      <c r="H1006" s="55"/>
      <c r="I1006" s="55"/>
      <c r="J1006" s="55"/>
      <c r="K1006" s="55"/>
      <c r="L1006" s="55"/>
      <c r="M1006" s="55"/>
      <c r="N1006" s="55"/>
      <c r="O1006" s="55"/>
      <c r="P1006" s="230"/>
    </row>
    <row r="1007" spans="1:16" x14ac:dyDescent="0.25">
      <c r="H1007" s="55"/>
      <c r="I1007" s="55"/>
      <c r="J1007" s="55"/>
      <c r="K1007" s="55"/>
      <c r="L1007" s="55"/>
      <c r="M1007" s="55"/>
      <c r="N1007" s="55"/>
      <c r="O1007" s="55"/>
      <c r="P1007" s="230"/>
    </row>
    <row r="1008" spans="1:16" x14ac:dyDescent="0.25">
      <c r="H1008" s="55"/>
      <c r="I1008" s="55"/>
      <c r="J1008" s="55"/>
      <c r="K1008" s="55"/>
      <c r="L1008" s="55"/>
      <c r="M1008" s="55"/>
      <c r="N1008" s="55"/>
      <c r="O1008" s="55"/>
      <c r="P1008" s="230"/>
    </row>
    <row r="1009" spans="1:16" x14ac:dyDescent="0.25">
      <c r="H1009" s="55"/>
      <c r="I1009" s="55"/>
      <c r="J1009" s="55"/>
      <c r="K1009" s="55"/>
      <c r="L1009" s="55"/>
      <c r="M1009" s="55"/>
      <c r="N1009" s="55"/>
      <c r="O1009" s="55"/>
      <c r="P1009" s="230"/>
    </row>
    <row r="1010" spans="1:16" x14ac:dyDescent="0.25">
      <c r="H1010" s="55"/>
      <c r="I1010" s="55"/>
      <c r="J1010" s="55"/>
      <c r="K1010" s="55"/>
      <c r="L1010" s="55"/>
      <c r="M1010" s="55"/>
      <c r="N1010" s="55"/>
      <c r="O1010" s="55"/>
      <c r="P1010" s="230"/>
    </row>
    <row r="1011" spans="1:16" x14ac:dyDescent="0.25">
      <c r="H1011" s="55"/>
      <c r="I1011" s="55"/>
      <c r="J1011" s="55"/>
      <c r="K1011" s="55"/>
      <c r="L1011" s="55"/>
      <c r="M1011" s="55"/>
      <c r="N1011" s="55"/>
      <c r="O1011" s="55"/>
      <c r="P1011" s="230"/>
    </row>
    <row r="1012" spans="1:16" x14ac:dyDescent="0.25">
      <c r="A1012" s="75"/>
      <c r="C1012" s="95"/>
      <c r="D1012" s="92"/>
      <c r="E1012" s="92"/>
      <c r="F1012" s="92"/>
      <c r="G1012" s="92"/>
      <c r="H1012" s="55"/>
      <c r="I1012" s="55"/>
      <c r="J1012" s="55"/>
      <c r="K1012" s="55"/>
      <c r="L1012" s="55"/>
      <c r="M1012" s="55"/>
      <c r="N1012" s="55"/>
      <c r="O1012" s="55"/>
      <c r="P1012" s="230"/>
    </row>
    <row r="1013" spans="1:16" x14ac:dyDescent="0.25">
      <c r="A1013" s="75"/>
      <c r="C1013" s="95"/>
      <c r="D1013" s="92"/>
      <c r="E1013" s="92"/>
      <c r="F1013" s="92"/>
      <c r="G1013" s="92"/>
      <c r="H1013" s="55"/>
      <c r="I1013" s="55"/>
      <c r="J1013" s="55"/>
      <c r="K1013" s="55"/>
      <c r="L1013" s="55"/>
      <c r="M1013" s="55"/>
      <c r="N1013" s="55"/>
      <c r="O1013" s="55"/>
      <c r="P1013" s="230"/>
    </row>
    <row r="1014" spans="1:16" x14ac:dyDescent="0.25">
      <c r="A1014" s="75"/>
      <c r="C1014" s="95"/>
      <c r="D1014" s="92"/>
      <c r="E1014" s="92"/>
      <c r="F1014" s="92"/>
      <c r="G1014" s="92"/>
      <c r="H1014" s="55"/>
      <c r="I1014" s="55"/>
      <c r="J1014" s="55"/>
      <c r="K1014" s="55"/>
      <c r="L1014" s="55"/>
      <c r="M1014" s="55"/>
      <c r="N1014" s="55"/>
      <c r="O1014" s="55"/>
      <c r="P1014" s="230"/>
    </row>
    <row r="1015" spans="1:16" x14ac:dyDescent="0.25">
      <c r="A1015" s="75"/>
      <c r="B1015" s="97"/>
      <c r="C1015" s="95"/>
      <c r="D1015" s="92"/>
      <c r="E1015" s="92"/>
      <c r="F1015" s="92"/>
      <c r="G1015" s="92"/>
      <c r="H1015" s="55"/>
      <c r="I1015" s="55"/>
      <c r="J1015" s="55"/>
      <c r="K1015" s="55"/>
      <c r="L1015" s="55"/>
      <c r="M1015" s="55"/>
      <c r="N1015" s="55"/>
      <c r="O1015" s="55"/>
      <c r="P1015" s="230"/>
    </row>
    <row r="1016" spans="1:16" x14ac:dyDescent="0.25">
      <c r="A1016" s="75"/>
      <c r="B1016" s="97"/>
      <c r="C1016" s="95"/>
      <c r="D1016" s="92"/>
      <c r="E1016" s="92"/>
      <c r="F1016" s="92"/>
      <c r="G1016" s="92"/>
      <c r="H1016" s="55"/>
      <c r="I1016" s="55"/>
      <c r="J1016" s="55"/>
      <c r="K1016" s="55"/>
      <c r="L1016" s="55"/>
      <c r="M1016" s="55"/>
      <c r="N1016" s="55"/>
      <c r="O1016" s="55"/>
      <c r="P1016" s="230"/>
    </row>
    <row r="1017" spans="1:16" x14ac:dyDescent="0.25">
      <c r="H1017" s="55"/>
      <c r="I1017" s="55"/>
      <c r="J1017" s="55"/>
      <c r="K1017" s="55"/>
      <c r="L1017" s="55"/>
      <c r="M1017" s="55"/>
      <c r="N1017" s="55"/>
      <c r="O1017" s="55"/>
      <c r="P1017" s="230"/>
    </row>
    <row r="1018" spans="1:16" x14ac:dyDescent="0.25">
      <c r="H1018" s="55"/>
      <c r="I1018" s="55"/>
      <c r="J1018" s="55"/>
      <c r="K1018" s="55"/>
      <c r="L1018" s="55"/>
      <c r="M1018" s="55"/>
      <c r="N1018" s="55"/>
      <c r="O1018" s="55"/>
      <c r="P1018" s="230"/>
    </row>
    <row r="1019" spans="1:16" x14ac:dyDescent="0.25">
      <c r="C1019" s="95"/>
      <c r="H1019" s="55"/>
      <c r="I1019" s="55"/>
      <c r="J1019" s="55"/>
      <c r="K1019" s="55"/>
      <c r="L1019" s="55"/>
      <c r="M1019" s="55"/>
      <c r="N1019" s="55"/>
      <c r="O1019" s="55"/>
      <c r="P1019" s="230"/>
    </row>
    <row r="1020" spans="1:16" x14ac:dyDescent="0.25">
      <c r="C1020" s="95"/>
      <c r="H1020" s="55"/>
      <c r="I1020" s="55"/>
      <c r="J1020" s="55"/>
      <c r="K1020" s="55"/>
      <c r="L1020" s="55"/>
      <c r="M1020" s="55"/>
      <c r="N1020" s="55"/>
      <c r="O1020" s="55"/>
      <c r="P1020" s="230"/>
    </row>
    <row r="1021" spans="1:16" x14ac:dyDescent="0.25">
      <c r="H1021" s="55"/>
      <c r="I1021" s="55"/>
      <c r="J1021" s="55"/>
      <c r="K1021" s="55"/>
      <c r="L1021" s="55"/>
      <c r="M1021" s="55"/>
      <c r="N1021" s="55"/>
      <c r="O1021" s="55"/>
      <c r="P1021" s="230"/>
    </row>
    <row r="1022" spans="1:16" x14ac:dyDescent="0.25">
      <c r="H1022" s="55"/>
      <c r="I1022" s="55"/>
      <c r="J1022" s="55"/>
      <c r="K1022" s="55"/>
      <c r="L1022" s="55"/>
      <c r="M1022" s="55"/>
      <c r="N1022" s="55"/>
      <c r="O1022" s="55"/>
      <c r="P1022" s="230"/>
    </row>
    <row r="1023" spans="1:16" x14ac:dyDescent="0.25">
      <c r="H1023" s="55"/>
      <c r="I1023" s="55"/>
      <c r="J1023" s="55"/>
      <c r="K1023" s="55"/>
      <c r="L1023" s="55"/>
      <c r="M1023" s="55"/>
      <c r="N1023" s="55"/>
      <c r="O1023" s="55"/>
      <c r="P1023" s="230"/>
    </row>
    <row r="1024" spans="1:16" x14ac:dyDescent="0.25">
      <c r="H1024" s="55"/>
      <c r="I1024" s="55"/>
      <c r="J1024" s="55"/>
      <c r="K1024" s="55"/>
      <c r="L1024" s="55"/>
      <c r="M1024" s="55"/>
      <c r="N1024" s="55"/>
      <c r="O1024" s="55"/>
      <c r="P1024" s="230"/>
    </row>
    <row r="1025" spans="1:16" x14ac:dyDescent="0.25">
      <c r="H1025" s="55"/>
      <c r="I1025" s="55"/>
      <c r="J1025" s="55"/>
      <c r="K1025" s="55"/>
      <c r="L1025" s="55"/>
      <c r="M1025" s="55"/>
      <c r="N1025" s="55"/>
      <c r="O1025" s="55"/>
      <c r="P1025" s="230"/>
    </row>
    <row r="1026" spans="1:16" x14ac:dyDescent="0.25">
      <c r="A1026" s="75"/>
      <c r="D1026" s="92"/>
      <c r="E1026" s="92"/>
      <c r="F1026" s="92"/>
      <c r="G1026" s="92"/>
      <c r="H1026" s="55"/>
      <c r="I1026" s="55"/>
      <c r="J1026" s="55"/>
      <c r="K1026" s="55"/>
      <c r="L1026" s="55"/>
      <c r="M1026" s="55"/>
      <c r="N1026" s="55"/>
      <c r="O1026" s="55"/>
      <c r="P1026" s="230"/>
    </row>
    <row r="1027" spans="1:16" x14ac:dyDescent="0.25">
      <c r="A1027" s="75"/>
      <c r="D1027" s="92"/>
      <c r="E1027" s="92"/>
      <c r="F1027" s="92"/>
      <c r="G1027" s="92"/>
      <c r="H1027" s="55"/>
      <c r="I1027" s="55"/>
      <c r="J1027" s="55"/>
      <c r="K1027" s="55"/>
      <c r="L1027" s="55"/>
      <c r="M1027" s="55"/>
      <c r="N1027" s="55"/>
      <c r="O1027" s="55"/>
      <c r="P1027" s="230"/>
    </row>
    <row r="1028" spans="1:16" x14ac:dyDescent="0.25">
      <c r="A1028" s="75"/>
      <c r="D1028" s="92"/>
      <c r="E1028" s="92"/>
      <c r="F1028" s="92"/>
      <c r="G1028" s="92"/>
      <c r="H1028" s="55"/>
      <c r="I1028" s="55"/>
      <c r="J1028" s="55"/>
      <c r="K1028" s="55"/>
      <c r="L1028" s="55"/>
      <c r="M1028" s="55"/>
      <c r="N1028" s="55"/>
      <c r="O1028" s="55"/>
      <c r="P1028" s="230"/>
    </row>
    <row r="1029" spans="1:16" x14ac:dyDescent="0.25">
      <c r="A1029" s="75"/>
      <c r="D1029" s="92"/>
      <c r="E1029" s="92"/>
      <c r="F1029" s="92"/>
      <c r="G1029" s="92"/>
      <c r="H1029" s="55"/>
      <c r="I1029" s="55"/>
      <c r="J1029" s="55"/>
      <c r="K1029" s="55"/>
      <c r="L1029" s="55"/>
      <c r="M1029" s="55"/>
      <c r="N1029" s="55"/>
      <c r="O1029" s="55"/>
      <c r="P1029" s="230"/>
    </row>
    <row r="1030" spans="1:16" x14ac:dyDescent="0.25">
      <c r="A1030" s="75"/>
      <c r="D1030" s="92"/>
      <c r="E1030" s="92"/>
      <c r="F1030" s="92"/>
      <c r="G1030" s="92"/>
      <c r="H1030" s="55"/>
      <c r="I1030" s="55"/>
      <c r="J1030" s="55"/>
      <c r="K1030" s="55"/>
      <c r="L1030" s="55"/>
      <c r="M1030" s="55"/>
      <c r="N1030" s="55"/>
      <c r="O1030" s="55"/>
      <c r="P1030" s="230"/>
    </row>
    <row r="1031" spans="1:16" x14ac:dyDescent="0.25">
      <c r="H1031" s="55"/>
      <c r="I1031" s="55"/>
      <c r="J1031" s="55"/>
      <c r="K1031" s="55"/>
      <c r="L1031" s="55"/>
      <c r="M1031" s="55"/>
      <c r="N1031" s="55"/>
      <c r="O1031" s="55"/>
      <c r="P1031" s="230"/>
    </row>
    <row r="1032" spans="1:16" x14ac:dyDescent="0.25">
      <c r="H1032" s="55"/>
      <c r="I1032" s="55"/>
      <c r="J1032" s="55"/>
      <c r="K1032" s="55"/>
      <c r="L1032" s="55"/>
      <c r="M1032" s="55"/>
      <c r="N1032" s="55"/>
      <c r="O1032" s="55"/>
      <c r="P1032" s="230"/>
    </row>
    <row r="1033" spans="1:16" x14ac:dyDescent="0.25">
      <c r="H1033" s="55"/>
      <c r="I1033" s="55"/>
      <c r="J1033" s="55"/>
      <c r="K1033" s="55"/>
      <c r="L1033" s="55"/>
      <c r="M1033" s="55"/>
      <c r="N1033" s="55"/>
      <c r="O1033" s="55"/>
      <c r="P1033" s="230"/>
    </row>
    <row r="1034" spans="1:16" x14ac:dyDescent="0.25">
      <c r="H1034" s="55"/>
      <c r="I1034" s="55"/>
      <c r="J1034" s="55"/>
      <c r="K1034" s="55"/>
      <c r="L1034" s="55"/>
      <c r="M1034" s="55"/>
      <c r="N1034" s="55"/>
      <c r="O1034" s="55"/>
      <c r="P1034" s="230"/>
    </row>
    <row r="1035" spans="1:16" x14ac:dyDescent="0.25">
      <c r="A1035" s="75"/>
      <c r="B1035" s="97"/>
      <c r="C1035" s="95"/>
      <c r="D1035" s="92"/>
      <c r="E1035" s="92"/>
      <c r="F1035" s="92"/>
      <c r="G1035" s="92"/>
      <c r="H1035" s="55"/>
      <c r="I1035" s="55"/>
      <c r="J1035" s="55"/>
      <c r="K1035" s="55"/>
      <c r="L1035" s="55"/>
      <c r="M1035" s="55"/>
      <c r="N1035" s="55"/>
      <c r="O1035" s="55"/>
      <c r="P1035" s="230"/>
    </row>
    <row r="1036" spans="1:16" x14ac:dyDescent="0.25">
      <c r="A1036" s="75"/>
      <c r="B1036" s="97"/>
      <c r="C1036" s="95"/>
      <c r="D1036" s="92"/>
      <c r="E1036" s="92"/>
      <c r="F1036" s="92"/>
      <c r="G1036" s="92"/>
      <c r="H1036" s="55"/>
      <c r="I1036" s="55"/>
      <c r="J1036" s="55"/>
      <c r="K1036" s="55"/>
      <c r="L1036" s="55"/>
      <c r="M1036" s="55"/>
      <c r="N1036" s="55"/>
      <c r="O1036" s="55"/>
      <c r="P1036" s="230"/>
    </row>
    <row r="1037" spans="1:16" x14ac:dyDescent="0.25">
      <c r="A1037" s="75"/>
      <c r="D1037" s="92"/>
      <c r="E1037" s="92"/>
      <c r="F1037" s="92"/>
      <c r="G1037" s="92"/>
      <c r="H1037" s="55"/>
      <c r="I1037" s="55"/>
      <c r="J1037" s="55"/>
      <c r="K1037" s="55"/>
      <c r="L1037" s="55"/>
      <c r="M1037" s="55"/>
      <c r="N1037" s="55"/>
      <c r="O1037" s="55"/>
      <c r="P1037" s="230"/>
    </row>
    <row r="1038" spans="1:16" x14ac:dyDescent="0.25">
      <c r="A1038" s="75"/>
      <c r="D1038" s="92"/>
      <c r="E1038" s="92"/>
      <c r="F1038" s="92"/>
      <c r="G1038" s="92"/>
      <c r="H1038" s="55"/>
      <c r="I1038" s="55"/>
      <c r="J1038" s="55"/>
      <c r="K1038" s="55"/>
      <c r="L1038" s="55"/>
      <c r="M1038" s="55"/>
      <c r="N1038" s="55"/>
      <c r="O1038" s="55"/>
      <c r="P1038" s="230"/>
    </row>
    <row r="1039" spans="1:16" x14ac:dyDescent="0.25">
      <c r="A1039" s="75"/>
      <c r="D1039" s="92"/>
      <c r="E1039" s="92"/>
      <c r="F1039" s="92"/>
      <c r="G1039" s="92"/>
      <c r="H1039" s="55"/>
      <c r="I1039" s="55"/>
      <c r="J1039" s="55"/>
      <c r="K1039" s="55"/>
      <c r="L1039" s="55"/>
      <c r="M1039" s="55"/>
      <c r="N1039" s="55"/>
      <c r="O1039" s="55"/>
      <c r="P1039" s="230"/>
    </row>
    <row r="1040" spans="1:16" x14ac:dyDescent="0.25">
      <c r="A1040" s="122"/>
      <c r="B1040" s="97"/>
      <c r="C1040" s="95"/>
      <c r="D1040" s="92"/>
      <c r="E1040" s="92"/>
      <c r="F1040" s="92"/>
      <c r="H1040" s="55"/>
      <c r="I1040" s="55"/>
      <c r="J1040" s="55"/>
      <c r="K1040" s="55"/>
      <c r="L1040" s="55"/>
      <c r="M1040" s="55"/>
      <c r="N1040" s="55"/>
      <c r="O1040" s="55"/>
      <c r="P1040" s="230"/>
    </row>
    <row r="1041" spans="1:16" x14ac:dyDescent="0.25">
      <c r="A1041" s="122"/>
      <c r="B1041" s="97"/>
      <c r="C1041" s="95"/>
      <c r="D1041" s="92"/>
      <c r="E1041" s="92"/>
      <c r="F1041" s="92"/>
      <c r="H1041" s="55"/>
      <c r="I1041" s="55"/>
      <c r="J1041" s="55"/>
      <c r="K1041" s="55"/>
      <c r="L1041" s="55"/>
      <c r="M1041" s="55"/>
      <c r="N1041" s="55"/>
      <c r="O1041" s="55"/>
      <c r="P1041" s="230"/>
    </row>
    <row r="1042" spans="1:16" x14ac:dyDescent="0.25">
      <c r="A1042" s="122"/>
      <c r="B1042" s="97"/>
      <c r="C1042" s="95"/>
      <c r="D1042" s="92"/>
      <c r="E1042" s="92"/>
      <c r="F1042" s="92"/>
      <c r="H1042" s="55"/>
      <c r="I1042" s="55"/>
      <c r="J1042" s="55"/>
      <c r="K1042" s="55"/>
      <c r="L1042" s="55"/>
      <c r="M1042" s="55"/>
      <c r="N1042" s="55"/>
      <c r="O1042" s="55"/>
      <c r="P1042" s="230"/>
    </row>
    <row r="1043" spans="1:16" x14ac:dyDescent="0.25">
      <c r="A1043" s="122"/>
      <c r="B1043" s="97"/>
      <c r="C1043" s="95"/>
      <c r="D1043" s="92"/>
      <c r="E1043" s="92"/>
      <c r="F1043" s="92"/>
      <c r="H1043" s="55"/>
      <c r="I1043" s="55"/>
      <c r="J1043" s="55"/>
      <c r="K1043" s="55"/>
      <c r="L1043" s="55"/>
      <c r="M1043" s="55"/>
      <c r="N1043" s="55"/>
      <c r="O1043" s="55"/>
      <c r="P1043" s="230"/>
    </row>
    <row r="1044" spans="1:16" x14ac:dyDescent="0.25">
      <c r="H1044" s="55"/>
      <c r="I1044" s="55"/>
      <c r="J1044" s="55"/>
      <c r="K1044" s="55"/>
      <c r="L1044" s="55"/>
      <c r="M1044" s="55"/>
      <c r="N1044" s="55"/>
      <c r="O1044" s="55"/>
      <c r="P1044" s="230"/>
    </row>
    <row r="1045" spans="1:16" x14ac:dyDescent="0.25">
      <c r="C1045" s="95"/>
      <c r="H1045" s="55"/>
      <c r="I1045" s="55"/>
      <c r="J1045" s="55"/>
      <c r="K1045" s="55"/>
      <c r="L1045" s="55"/>
      <c r="M1045" s="55"/>
      <c r="N1045" s="55"/>
      <c r="O1045" s="55"/>
      <c r="P1045" s="230"/>
    </row>
    <row r="1046" spans="1:16" x14ac:dyDescent="0.25">
      <c r="A1046" s="75"/>
      <c r="B1046" s="97"/>
      <c r="C1046" s="95"/>
      <c r="D1046" s="92"/>
      <c r="E1046" s="92"/>
      <c r="F1046" s="92"/>
      <c r="H1046" s="55"/>
      <c r="I1046" s="55"/>
      <c r="J1046" s="55"/>
      <c r="K1046" s="55"/>
      <c r="L1046" s="55"/>
      <c r="M1046" s="55"/>
      <c r="N1046" s="55"/>
      <c r="O1046" s="55"/>
      <c r="P1046" s="230"/>
    </row>
    <row r="1047" spans="1:16" x14ac:dyDescent="0.25">
      <c r="H1047" s="55"/>
      <c r="I1047" s="55"/>
      <c r="J1047" s="55"/>
      <c r="K1047" s="55"/>
      <c r="L1047" s="55"/>
      <c r="M1047" s="55"/>
      <c r="N1047" s="55"/>
      <c r="O1047" s="55"/>
      <c r="P1047" s="230"/>
    </row>
    <row r="1048" spans="1:16" x14ac:dyDescent="0.25">
      <c r="H1048" s="55"/>
      <c r="I1048" s="55"/>
      <c r="J1048" s="55"/>
      <c r="K1048" s="55"/>
      <c r="L1048" s="55"/>
      <c r="M1048" s="55"/>
      <c r="N1048" s="55"/>
      <c r="O1048" s="55"/>
      <c r="P1048" s="230"/>
    </row>
    <row r="1049" spans="1:16" x14ac:dyDescent="0.25">
      <c r="H1049" s="55"/>
      <c r="I1049" s="55"/>
      <c r="J1049" s="55"/>
      <c r="K1049" s="55"/>
      <c r="L1049" s="55"/>
      <c r="M1049" s="55"/>
      <c r="N1049" s="55"/>
      <c r="O1049" s="55"/>
      <c r="P1049" s="230"/>
    </row>
    <row r="1050" spans="1:16" x14ac:dyDescent="0.25">
      <c r="H1050" s="55"/>
      <c r="I1050" s="55"/>
      <c r="J1050" s="55"/>
      <c r="K1050" s="55"/>
      <c r="L1050" s="55"/>
      <c r="M1050" s="55"/>
      <c r="N1050" s="55"/>
      <c r="O1050" s="55"/>
      <c r="P1050" s="230"/>
    </row>
    <row r="1051" spans="1:16" x14ac:dyDescent="0.25">
      <c r="H1051" s="55"/>
      <c r="I1051" s="55"/>
      <c r="J1051" s="55"/>
      <c r="K1051" s="55"/>
      <c r="L1051" s="55"/>
      <c r="M1051" s="55"/>
      <c r="N1051" s="55"/>
      <c r="O1051" s="55"/>
      <c r="P1051" s="230"/>
    </row>
    <row r="1052" spans="1:16" x14ac:dyDescent="0.25">
      <c r="H1052" s="55"/>
      <c r="I1052" s="55"/>
      <c r="J1052" s="55"/>
      <c r="K1052" s="55"/>
      <c r="L1052" s="55"/>
      <c r="M1052" s="55"/>
      <c r="N1052" s="55"/>
      <c r="O1052" s="55"/>
      <c r="P1052" s="230"/>
    </row>
    <row r="1053" spans="1:16" x14ac:dyDescent="0.25">
      <c r="A1053" s="75"/>
      <c r="B1053" s="97"/>
      <c r="C1053" s="95"/>
      <c r="D1053" s="92"/>
      <c r="E1053" s="92"/>
      <c r="F1053" s="92"/>
      <c r="G1053" s="92"/>
      <c r="H1053" s="55"/>
      <c r="I1053" s="55"/>
      <c r="J1053" s="55"/>
      <c r="K1053" s="55"/>
      <c r="L1053" s="55"/>
      <c r="M1053" s="55"/>
      <c r="N1053" s="55"/>
      <c r="O1053" s="55"/>
      <c r="P1053" s="230"/>
    </row>
    <row r="1054" spans="1:16" x14ac:dyDescent="0.25">
      <c r="A1054" s="75"/>
      <c r="B1054" s="97"/>
      <c r="C1054" s="95"/>
      <c r="D1054" s="92"/>
      <c r="E1054" s="92"/>
      <c r="F1054" s="92"/>
      <c r="G1054" s="92"/>
      <c r="H1054" s="55"/>
      <c r="I1054" s="55"/>
      <c r="J1054" s="55"/>
      <c r="K1054" s="55"/>
      <c r="L1054" s="55"/>
      <c r="M1054" s="55"/>
      <c r="N1054" s="55"/>
      <c r="O1054" s="55"/>
      <c r="P1054" s="230"/>
    </row>
    <row r="1055" spans="1:16" x14ac:dyDescent="0.25">
      <c r="A1055" s="75"/>
      <c r="B1055" s="97"/>
      <c r="C1055" s="95"/>
      <c r="D1055" s="92"/>
      <c r="E1055" s="92"/>
      <c r="F1055" s="92"/>
      <c r="G1055" s="92"/>
      <c r="H1055" s="55"/>
      <c r="I1055" s="55"/>
      <c r="J1055" s="55"/>
      <c r="K1055" s="55"/>
      <c r="L1055" s="55"/>
      <c r="M1055" s="55"/>
      <c r="N1055" s="55"/>
      <c r="O1055" s="55"/>
      <c r="P1055" s="230"/>
    </row>
    <row r="1056" spans="1:16" x14ac:dyDescent="0.25">
      <c r="A1056" s="75"/>
      <c r="B1056" s="97"/>
      <c r="C1056" s="95"/>
      <c r="D1056" s="92"/>
      <c r="E1056" s="92"/>
      <c r="F1056" s="92"/>
      <c r="G1056" s="92"/>
      <c r="H1056" s="55"/>
      <c r="I1056" s="55"/>
      <c r="J1056" s="55"/>
      <c r="K1056" s="55"/>
      <c r="L1056" s="55"/>
      <c r="M1056" s="55"/>
      <c r="N1056" s="55"/>
      <c r="O1056" s="55"/>
      <c r="P1056" s="230"/>
    </row>
    <row r="1057" spans="1:16" x14ac:dyDescent="0.25">
      <c r="H1057" s="55"/>
      <c r="I1057" s="55"/>
      <c r="J1057" s="55"/>
      <c r="K1057" s="55"/>
      <c r="L1057" s="55"/>
      <c r="M1057" s="55"/>
      <c r="N1057" s="55"/>
      <c r="O1057" s="55"/>
      <c r="P1057" s="230"/>
    </row>
    <row r="1058" spans="1:16" x14ac:dyDescent="0.25">
      <c r="A1058" s="75"/>
      <c r="H1058" s="55"/>
      <c r="I1058" s="55"/>
      <c r="J1058" s="55"/>
      <c r="K1058" s="55"/>
      <c r="L1058" s="55"/>
      <c r="M1058" s="55"/>
      <c r="N1058" s="55"/>
      <c r="O1058" s="55"/>
      <c r="P1058" s="230"/>
    </row>
    <row r="1059" spans="1:16" x14ac:dyDescent="0.25">
      <c r="H1059" s="55"/>
      <c r="I1059" s="55"/>
      <c r="J1059" s="55"/>
      <c r="K1059" s="55"/>
      <c r="L1059" s="55"/>
      <c r="M1059" s="55"/>
      <c r="N1059" s="55"/>
      <c r="O1059" s="55"/>
      <c r="P1059" s="230"/>
    </row>
    <row r="1060" spans="1:16" x14ac:dyDescent="0.25">
      <c r="C1060" s="95"/>
      <c r="H1060" s="55"/>
      <c r="I1060" s="55"/>
      <c r="J1060" s="55"/>
      <c r="K1060" s="55"/>
      <c r="L1060" s="55"/>
      <c r="M1060" s="55"/>
      <c r="N1060" s="55"/>
      <c r="O1060" s="55"/>
      <c r="P1060" s="230"/>
    </row>
    <row r="1061" spans="1:16" x14ac:dyDescent="0.25">
      <c r="C1061" s="95"/>
      <c r="H1061" s="55"/>
      <c r="I1061" s="55"/>
      <c r="J1061" s="55"/>
      <c r="K1061" s="55"/>
      <c r="L1061" s="55"/>
      <c r="M1061" s="55"/>
      <c r="N1061" s="55"/>
      <c r="O1061" s="55"/>
      <c r="P1061" s="230"/>
    </row>
    <row r="1062" spans="1:16" x14ac:dyDescent="0.25">
      <c r="H1062" s="55"/>
      <c r="I1062" s="55"/>
      <c r="J1062" s="55"/>
      <c r="K1062" s="55"/>
      <c r="L1062" s="55"/>
      <c r="M1062" s="55"/>
      <c r="N1062" s="55"/>
      <c r="O1062" s="55"/>
      <c r="P1062" s="230"/>
    </row>
    <row r="1063" spans="1:16" x14ac:dyDescent="0.25">
      <c r="H1063" s="55"/>
      <c r="I1063" s="55"/>
      <c r="J1063" s="55"/>
      <c r="K1063" s="55"/>
      <c r="L1063" s="55"/>
      <c r="M1063" s="55"/>
      <c r="N1063" s="55"/>
      <c r="O1063" s="55"/>
      <c r="P1063" s="230"/>
    </row>
    <row r="1064" spans="1:16" x14ac:dyDescent="0.25">
      <c r="H1064" s="55"/>
      <c r="I1064" s="55"/>
      <c r="J1064" s="55"/>
      <c r="K1064" s="55"/>
      <c r="L1064" s="55"/>
      <c r="M1064" s="55"/>
      <c r="N1064" s="55"/>
      <c r="O1064" s="55"/>
      <c r="P1064" s="230"/>
    </row>
    <row r="1065" spans="1:16" x14ac:dyDescent="0.25">
      <c r="H1065" s="55"/>
      <c r="I1065" s="55"/>
      <c r="J1065" s="55"/>
      <c r="K1065" s="55"/>
      <c r="L1065" s="55"/>
      <c r="M1065" s="55"/>
      <c r="N1065" s="55"/>
      <c r="O1065" s="55"/>
      <c r="P1065" s="230"/>
    </row>
    <row r="1066" spans="1:16" x14ac:dyDescent="0.25">
      <c r="H1066" s="55"/>
      <c r="I1066" s="55"/>
      <c r="J1066" s="55"/>
      <c r="K1066" s="55"/>
      <c r="L1066" s="55"/>
      <c r="M1066" s="55"/>
      <c r="N1066" s="55"/>
      <c r="O1066" s="55"/>
      <c r="P1066" s="230"/>
    </row>
    <row r="1067" spans="1:16" x14ac:dyDescent="0.25">
      <c r="H1067" s="55"/>
      <c r="I1067" s="55"/>
      <c r="J1067" s="55"/>
      <c r="K1067" s="55"/>
      <c r="L1067" s="55"/>
      <c r="M1067" s="55"/>
      <c r="N1067" s="55"/>
      <c r="O1067" s="55"/>
      <c r="P1067" s="230"/>
    </row>
    <row r="1068" spans="1:16" x14ac:dyDescent="0.25">
      <c r="A1068" s="75"/>
      <c r="D1068" s="92"/>
      <c r="E1068" s="92"/>
      <c r="F1068" s="92"/>
      <c r="G1068" s="92"/>
      <c r="H1068" s="55"/>
      <c r="I1068" s="55"/>
      <c r="J1068" s="55"/>
      <c r="K1068" s="55"/>
      <c r="L1068" s="55"/>
      <c r="M1068" s="55"/>
      <c r="N1068" s="55"/>
      <c r="O1068" s="55"/>
      <c r="P1068" s="230"/>
    </row>
    <row r="1069" spans="1:16" x14ac:dyDescent="0.25">
      <c r="A1069" s="75"/>
      <c r="D1069" s="92"/>
      <c r="E1069" s="92"/>
      <c r="F1069" s="92"/>
      <c r="G1069" s="92"/>
      <c r="H1069" s="55"/>
      <c r="I1069" s="55"/>
      <c r="J1069" s="55"/>
      <c r="K1069" s="55"/>
      <c r="L1069" s="55"/>
      <c r="M1069" s="55"/>
      <c r="N1069" s="55"/>
      <c r="O1069" s="55"/>
      <c r="P1069" s="230"/>
    </row>
    <row r="1070" spans="1:16" x14ac:dyDescent="0.25">
      <c r="A1070" s="75"/>
      <c r="D1070" s="92"/>
      <c r="E1070" s="92"/>
      <c r="F1070" s="92"/>
      <c r="G1070" s="92"/>
      <c r="H1070" s="55"/>
      <c r="I1070" s="55"/>
      <c r="J1070" s="55"/>
      <c r="K1070" s="55"/>
      <c r="L1070" s="55"/>
      <c r="M1070" s="55"/>
      <c r="N1070" s="55"/>
      <c r="O1070" s="55"/>
      <c r="P1070" s="230"/>
    </row>
    <row r="1071" spans="1:16" x14ac:dyDescent="0.25">
      <c r="A1071" s="75"/>
      <c r="D1071" s="92"/>
      <c r="E1071" s="92"/>
      <c r="F1071" s="92"/>
      <c r="G1071" s="92"/>
      <c r="H1071" s="55"/>
      <c r="I1071" s="55"/>
      <c r="J1071" s="55"/>
      <c r="K1071" s="55"/>
      <c r="L1071" s="55"/>
      <c r="M1071" s="55"/>
      <c r="N1071" s="55"/>
      <c r="O1071" s="55"/>
      <c r="P1071" s="230"/>
    </row>
    <row r="1072" spans="1:16" x14ac:dyDescent="0.25">
      <c r="H1072" s="55"/>
      <c r="I1072" s="55"/>
      <c r="J1072" s="55"/>
      <c r="K1072" s="55"/>
      <c r="L1072" s="55"/>
      <c r="M1072" s="55"/>
      <c r="N1072" s="55"/>
      <c r="O1072" s="55"/>
      <c r="P1072" s="230"/>
    </row>
    <row r="1073" spans="1:16" x14ac:dyDescent="0.25">
      <c r="A1073" s="75"/>
      <c r="H1073" s="55"/>
      <c r="I1073" s="55"/>
      <c r="J1073" s="55"/>
      <c r="K1073" s="55"/>
      <c r="L1073" s="55"/>
      <c r="M1073" s="55"/>
      <c r="N1073" s="55"/>
      <c r="O1073" s="55"/>
      <c r="P1073" s="230"/>
    </row>
    <row r="1074" spans="1:16" x14ac:dyDescent="0.25">
      <c r="H1074" s="55"/>
      <c r="I1074" s="55"/>
      <c r="J1074" s="55"/>
      <c r="K1074" s="55"/>
      <c r="L1074" s="55"/>
      <c r="M1074" s="55"/>
      <c r="N1074" s="55"/>
      <c r="O1074" s="55"/>
      <c r="P1074" s="230"/>
    </row>
    <row r="1075" spans="1:16" x14ac:dyDescent="0.25">
      <c r="H1075" s="55"/>
      <c r="I1075" s="55"/>
      <c r="J1075" s="55"/>
      <c r="K1075" s="55"/>
      <c r="L1075" s="55"/>
      <c r="M1075" s="55"/>
      <c r="N1075" s="55"/>
      <c r="O1075" s="55"/>
      <c r="P1075" s="230"/>
    </row>
    <row r="1076" spans="1:16" x14ac:dyDescent="0.25">
      <c r="H1076" s="55"/>
      <c r="I1076" s="55"/>
      <c r="J1076" s="55"/>
      <c r="K1076" s="55"/>
      <c r="L1076" s="55"/>
      <c r="M1076" s="55"/>
      <c r="N1076" s="55"/>
      <c r="O1076" s="55"/>
      <c r="P1076" s="230"/>
    </row>
    <row r="1077" spans="1:16" x14ac:dyDescent="0.25">
      <c r="H1077" s="55"/>
      <c r="I1077" s="55"/>
      <c r="J1077" s="55"/>
      <c r="K1077" s="55"/>
      <c r="L1077" s="55"/>
      <c r="M1077" s="55"/>
      <c r="N1077" s="55"/>
      <c r="O1077" s="55"/>
      <c r="P1077" s="230"/>
    </row>
    <row r="1078" spans="1:16" x14ac:dyDescent="0.25">
      <c r="A1078" s="75"/>
      <c r="D1078" s="92"/>
      <c r="E1078" s="92"/>
      <c r="F1078" s="92"/>
      <c r="G1078" s="92"/>
      <c r="H1078" s="55"/>
      <c r="I1078" s="55"/>
      <c r="J1078" s="55"/>
      <c r="K1078" s="55"/>
      <c r="L1078" s="55"/>
      <c r="M1078" s="55"/>
      <c r="N1078" s="55"/>
      <c r="O1078" s="55"/>
      <c r="P1078" s="230"/>
    </row>
    <row r="1079" spans="1:16" x14ac:dyDescent="0.25">
      <c r="H1079" s="55"/>
      <c r="I1079" s="55"/>
      <c r="J1079" s="55"/>
      <c r="K1079" s="55"/>
      <c r="L1079" s="55"/>
      <c r="M1079" s="55"/>
      <c r="N1079" s="55"/>
      <c r="O1079" s="55"/>
      <c r="P1079" s="230"/>
    </row>
    <row r="1080" spans="1:16" x14ac:dyDescent="0.25">
      <c r="A1080" s="75"/>
      <c r="H1080" s="55"/>
      <c r="I1080" s="55"/>
      <c r="J1080" s="55"/>
      <c r="K1080" s="55"/>
      <c r="L1080" s="55"/>
      <c r="M1080" s="55"/>
      <c r="N1080" s="55"/>
      <c r="O1080" s="55"/>
      <c r="P1080" s="230"/>
    </row>
    <row r="1081" spans="1:16" x14ac:dyDescent="0.25">
      <c r="H1081" s="55"/>
      <c r="I1081" s="55"/>
      <c r="J1081" s="55"/>
      <c r="K1081" s="55"/>
      <c r="L1081" s="55"/>
      <c r="M1081" s="55"/>
      <c r="N1081" s="55"/>
      <c r="O1081" s="55"/>
      <c r="P1081" s="230"/>
    </row>
    <row r="1082" spans="1:16" x14ac:dyDescent="0.25">
      <c r="A1082" s="75"/>
      <c r="B1082" s="97"/>
      <c r="C1082" s="95"/>
      <c r="D1082" s="92"/>
      <c r="E1082" s="92"/>
      <c r="F1082" s="92"/>
      <c r="G1082" s="92"/>
      <c r="H1082" s="55"/>
      <c r="I1082" s="55"/>
      <c r="J1082" s="55"/>
      <c r="K1082" s="55"/>
      <c r="L1082" s="55"/>
      <c r="M1082" s="55"/>
      <c r="N1082" s="55"/>
      <c r="O1082" s="55"/>
      <c r="P1082" s="230"/>
    </row>
    <row r="1083" spans="1:16" x14ac:dyDescent="0.25">
      <c r="H1083" s="55"/>
      <c r="I1083" s="55"/>
      <c r="J1083" s="55"/>
      <c r="K1083" s="55"/>
      <c r="L1083" s="55"/>
      <c r="M1083" s="55"/>
      <c r="N1083" s="55"/>
      <c r="O1083" s="55"/>
      <c r="P1083" s="230"/>
    </row>
    <row r="1084" spans="1:16" x14ac:dyDescent="0.25">
      <c r="A1084" s="75"/>
      <c r="D1084" s="92"/>
      <c r="E1084" s="92"/>
      <c r="F1084" s="92"/>
      <c r="G1084" s="92"/>
      <c r="H1084" s="55"/>
      <c r="I1084" s="55"/>
      <c r="J1084" s="55"/>
      <c r="K1084" s="55"/>
      <c r="L1084" s="55"/>
      <c r="M1084" s="55"/>
      <c r="N1084" s="55"/>
      <c r="O1084" s="55"/>
      <c r="P1084" s="230"/>
    </row>
    <row r="1085" spans="1:16" x14ac:dyDescent="0.25">
      <c r="A1085" s="75"/>
      <c r="D1085" s="92"/>
      <c r="E1085" s="92"/>
      <c r="F1085" s="92"/>
      <c r="G1085" s="92"/>
      <c r="H1085" s="55"/>
      <c r="I1085" s="55"/>
      <c r="J1085" s="55"/>
      <c r="K1085" s="55"/>
      <c r="L1085" s="55"/>
      <c r="M1085" s="55"/>
      <c r="N1085" s="55"/>
      <c r="O1085" s="55"/>
      <c r="P1085" s="230"/>
    </row>
    <row r="1086" spans="1:16" x14ac:dyDescent="0.25">
      <c r="H1086" s="55"/>
      <c r="I1086" s="55"/>
      <c r="J1086" s="55"/>
      <c r="K1086" s="55"/>
      <c r="L1086" s="55"/>
      <c r="M1086" s="55"/>
      <c r="N1086" s="55"/>
      <c r="O1086" s="55"/>
      <c r="P1086" s="230"/>
    </row>
    <row r="1087" spans="1:16" x14ac:dyDescent="0.25">
      <c r="H1087" s="55"/>
      <c r="I1087" s="55"/>
      <c r="J1087" s="55"/>
      <c r="K1087" s="55"/>
      <c r="L1087" s="55"/>
      <c r="M1087" s="55"/>
      <c r="N1087" s="55"/>
      <c r="O1087" s="55"/>
      <c r="P1087" s="230"/>
    </row>
    <row r="1088" spans="1:16" x14ac:dyDescent="0.25">
      <c r="H1088" s="55"/>
      <c r="I1088" s="55"/>
      <c r="J1088" s="55"/>
      <c r="K1088" s="55"/>
      <c r="L1088" s="55"/>
      <c r="M1088" s="55"/>
      <c r="N1088" s="55"/>
      <c r="O1088" s="55"/>
      <c r="P1088" s="230"/>
    </row>
    <row r="1089" spans="1:16" x14ac:dyDescent="0.25">
      <c r="H1089" s="55"/>
      <c r="I1089" s="55"/>
      <c r="J1089" s="55"/>
      <c r="K1089" s="55"/>
      <c r="L1089" s="55"/>
      <c r="M1089" s="55"/>
      <c r="N1089" s="55"/>
      <c r="O1089" s="55"/>
      <c r="P1089" s="230"/>
    </row>
    <row r="1090" spans="1:16" x14ac:dyDescent="0.25">
      <c r="H1090" s="55"/>
      <c r="I1090" s="55"/>
      <c r="J1090" s="55"/>
      <c r="K1090" s="55"/>
      <c r="L1090" s="55"/>
      <c r="M1090" s="55"/>
      <c r="N1090" s="55"/>
      <c r="O1090" s="55"/>
      <c r="P1090" s="230"/>
    </row>
    <row r="1094" spans="1:16" x14ac:dyDescent="0.25">
      <c r="C1094" s="95"/>
    </row>
    <row r="1095" spans="1:16" x14ac:dyDescent="0.25">
      <c r="A1095" s="75"/>
    </row>
    <row r="1102" spans="1:16" x14ac:dyDescent="0.25">
      <c r="A1102" s="75"/>
      <c r="B1102" s="97"/>
      <c r="C1102" s="95"/>
      <c r="D1102" s="92"/>
      <c r="E1102" s="92"/>
      <c r="F1102" s="92"/>
      <c r="G1102" s="92"/>
    </row>
    <row r="1103" spans="1:16" x14ac:dyDescent="0.25">
      <c r="A1103" s="75"/>
      <c r="B1103" s="97"/>
      <c r="C1103" s="95"/>
      <c r="D1103" s="92"/>
      <c r="E1103" s="92"/>
      <c r="F1103" s="92"/>
      <c r="G1103" s="92"/>
      <c r="H1103" s="92"/>
      <c r="I1103" s="92"/>
      <c r="J1103" s="92"/>
      <c r="K1103" s="92"/>
      <c r="L1103" s="92"/>
      <c r="M1103" s="92"/>
      <c r="N1103" s="92"/>
      <c r="O1103" s="92"/>
      <c r="P1103" s="231"/>
    </row>
    <row r="1104" spans="1:16" x14ac:dyDescent="0.25">
      <c r="A1104" s="75"/>
      <c r="B1104" s="97"/>
      <c r="C1104" s="95"/>
      <c r="D1104" s="92"/>
      <c r="E1104" s="92"/>
      <c r="F1104" s="92"/>
      <c r="G1104" s="92"/>
      <c r="H1104" s="92"/>
      <c r="I1104" s="92"/>
      <c r="J1104" s="92"/>
      <c r="K1104" s="92"/>
      <c r="L1104" s="92"/>
      <c r="M1104" s="92"/>
      <c r="N1104" s="92"/>
      <c r="O1104" s="92"/>
      <c r="P1104" s="231"/>
    </row>
    <row r="1105" spans="1:16" x14ac:dyDescent="0.25">
      <c r="A1105" s="75"/>
      <c r="B1105" s="97"/>
      <c r="C1105" s="95"/>
      <c r="D1105" s="92"/>
      <c r="E1105" s="92"/>
      <c r="F1105" s="92"/>
      <c r="G1105" s="92"/>
      <c r="H1105" s="92"/>
      <c r="I1105" s="92"/>
      <c r="J1105" s="92"/>
      <c r="K1105" s="92"/>
      <c r="L1105" s="92"/>
      <c r="M1105" s="92"/>
      <c r="N1105" s="92"/>
      <c r="O1105" s="92"/>
      <c r="P1105" s="231"/>
    </row>
    <row r="1107" spans="1:16" x14ac:dyDescent="0.25">
      <c r="A1107" s="75"/>
      <c r="H1107" s="55"/>
      <c r="I1107" s="55"/>
      <c r="J1107" s="55"/>
      <c r="K1107" s="55"/>
      <c r="L1107" s="55"/>
      <c r="M1107" s="55"/>
      <c r="N1107" s="55"/>
      <c r="O1107" s="55"/>
      <c r="P1107" s="230"/>
    </row>
    <row r="1108" spans="1:16" x14ac:dyDescent="0.25">
      <c r="H1108" s="55"/>
      <c r="I1108" s="55"/>
      <c r="J1108" s="55"/>
      <c r="K1108" s="55"/>
      <c r="L1108" s="55"/>
      <c r="M1108" s="55"/>
      <c r="N1108" s="55"/>
      <c r="O1108" s="55"/>
      <c r="P1108" s="230"/>
    </row>
    <row r="1109" spans="1:16" x14ac:dyDescent="0.25">
      <c r="H1109" s="55"/>
      <c r="I1109" s="55"/>
      <c r="J1109" s="55"/>
      <c r="K1109" s="55"/>
      <c r="L1109" s="55"/>
      <c r="M1109" s="55"/>
      <c r="N1109" s="55"/>
      <c r="O1109" s="55"/>
      <c r="P1109" s="230"/>
    </row>
    <row r="1110" spans="1:16" x14ac:dyDescent="0.25">
      <c r="H1110" s="55"/>
      <c r="I1110" s="55"/>
      <c r="J1110" s="55"/>
      <c r="K1110" s="55"/>
      <c r="L1110" s="55"/>
      <c r="M1110" s="55"/>
      <c r="N1110" s="55"/>
      <c r="O1110" s="55"/>
      <c r="P1110" s="230"/>
    </row>
    <row r="1111" spans="1:16" x14ac:dyDescent="0.25">
      <c r="H1111" s="55"/>
      <c r="I1111" s="55"/>
      <c r="J1111" s="55"/>
      <c r="K1111" s="55"/>
      <c r="L1111" s="55"/>
      <c r="M1111" s="55"/>
      <c r="N1111" s="55"/>
      <c r="O1111" s="55"/>
      <c r="P1111" s="230"/>
    </row>
    <row r="1112" spans="1:16" x14ac:dyDescent="0.25">
      <c r="H1112" s="55"/>
      <c r="I1112" s="55"/>
      <c r="J1112" s="55"/>
      <c r="K1112" s="55"/>
      <c r="L1112" s="55"/>
      <c r="M1112" s="55"/>
      <c r="N1112" s="55"/>
      <c r="O1112" s="55"/>
      <c r="P1112" s="230"/>
    </row>
    <row r="1113" spans="1:16" x14ac:dyDescent="0.25">
      <c r="H1113" s="55"/>
      <c r="I1113" s="55"/>
      <c r="J1113" s="55"/>
      <c r="K1113" s="55"/>
      <c r="L1113" s="55"/>
      <c r="M1113" s="55"/>
      <c r="N1113" s="55"/>
      <c r="O1113" s="55"/>
      <c r="P1113" s="230"/>
    </row>
    <row r="1114" spans="1:16" x14ac:dyDescent="0.25">
      <c r="H1114" s="55"/>
      <c r="I1114" s="55"/>
      <c r="J1114" s="55"/>
      <c r="K1114" s="55"/>
      <c r="L1114" s="55"/>
      <c r="M1114" s="55"/>
      <c r="N1114" s="55"/>
      <c r="O1114" s="55"/>
      <c r="P1114" s="230"/>
    </row>
    <row r="1115" spans="1:16" x14ac:dyDescent="0.25">
      <c r="H1115" s="55"/>
      <c r="I1115" s="55"/>
      <c r="J1115" s="55"/>
      <c r="K1115" s="55"/>
      <c r="L1115" s="55"/>
      <c r="M1115" s="55"/>
      <c r="N1115" s="55"/>
      <c r="O1115" s="55"/>
      <c r="P1115" s="230"/>
    </row>
    <row r="1116" spans="1:16" x14ac:dyDescent="0.25">
      <c r="A1116" s="75"/>
      <c r="D1116" s="92"/>
      <c r="E1116" s="92"/>
      <c r="F1116" s="92"/>
      <c r="G1116" s="92"/>
      <c r="H1116" s="55"/>
      <c r="I1116" s="55"/>
      <c r="J1116" s="55"/>
      <c r="K1116" s="55"/>
      <c r="L1116" s="55"/>
      <c r="M1116" s="55"/>
      <c r="N1116" s="55"/>
      <c r="O1116" s="55"/>
      <c r="P1116" s="230"/>
    </row>
    <row r="1117" spans="1:16" x14ac:dyDescent="0.25">
      <c r="A1117" s="75"/>
      <c r="D1117" s="92"/>
      <c r="E1117" s="92"/>
      <c r="F1117" s="92"/>
      <c r="G1117" s="92"/>
      <c r="H1117" s="55"/>
      <c r="I1117" s="55"/>
      <c r="J1117" s="55"/>
      <c r="K1117" s="55"/>
      <c r="L1117" s="55"/>
      <c r="M1117" s="55"/>
      <c r="N1117" s="55"/>
      <c r="O1117" s="55"/>
      <c r="P1117" s="230"/>
    </row>
    <row r="1118" spans="1:16" x14ac:dyDescent="0.25">
      <c r="A1118" s="75"/>
      <c r="D1118" s="92"/>
      <c r="E1118" s="92"/>
      <c r="F1118" s="92"/>
      <c r="G1118" s="92"/>
      <c r="H1118" s="55"/>
      <c r="I1118" s="55"/>
      <c r="J1118" s="55"/>
      <c r="K1118" s="55"/>
      <c r="L1118" s="55"/>
      <c r="M1118" s="55"/>
      <c r="N1118" s="55"/>
      <c r="O1118" s="55"/>
      <c r="P1118" s="230"/>
    </row>
    <row r="1119" spans="1:16" x14ac:dyDescent="0.25">
      <c r="A1119" s="75"/>
      <c r="D1119" s="92"/>
      <c r="E1119" s="92"/>
      <c r="F1119" s="92"/>
      <c r="G1119" s="92"/>
      <c r="H1119" s="55"/>
      <c r="I1119" s="55"/>
      <c r="J1119" s="55"/>
      <c r="K1119" s="55"/>
      <c r="L1119" s="55"/>
      <c r="M1119" s="55"/>
      <c r="N1119" s="55"/>
      <c r="O1119" s="55"/>
      <c r="P1119" s="230"/>
    </row>
    <row r="1120" spans="1:16" x14ac:dyDescent="0.25">
      <c r="H1120" s="55"/>
      <c r="I1120" s="55"/>
      <c r="J1120" s="55"/>
      <c r="K1120" s="55"/>
      <c r="L1120" s="55"/>
      <c r="M1120" s="55"/>
      <c r="N1120" s="55"/>
      <c r="O1120" s="55"/>
      <c r="P1120" s="230"/>
    </row>
    <row r="1121" spans="1:16" x14ac:dyDescent="0.25">
      <c r="A1121" s="75"/>
      <c r="H1121" s="55"/>
      <c r="I1121" s="55"/>
      <c r="J1121" s="55"/>
      <c r="K1121" s="55"/>
      <c r="L1121" s="55"/>
      <c r="M1121" s="55"/>
      <c r="N1121" s="55"/>
      <c r="O1121" s="55"/>
      <c r="P1121" s="230"/>
    </row>
    <row r="1122" spans="1:16" x14ac:dyDescent="0.25">
      <c r="H1122" s="55"/>
      <c r="I1122" s="55"/>
      <c r="J1122" s="55"/>
      <c r="K1122" s="55"/>
      <c r="L1122" s="55"/>
      <c r="M1122" s="55"/>
      <c r="N1122" s="55"/>
      <c r="O1122" s="55"/>
      <c r="P1122" s="230"/>
    </row>
    <row r="1123" spans="1:16" x14ac:dyDescent="0.25">
      <c r="H1123" s="55"/>
      <c r="I1123" s="55"/>
      <c r="J1123" s="55"/>
      <c r="K1123" s="55"/>
      <c r="L1123" s="55"/>
      <c r="M1123" s="55"/>
      <c r="N1123" s="55"/>
      <c r="O1123" s="55"/>
      <c r="P1123" s="230"/>
    </row>
    <row r="1124" spans="1:16" x14ac:dyDescent="0.25">
      <c r="H1124" s="55"/>
      <c r="I1124" s="55"/>
      <c r="J1124" s="55"/>
      <c r="K1124" s="55"/>
      <c r="L1124" s="55"/>
      <c r="M1124" s="55"/>
      <c r="N1124" s="55"/>
      <c r="O1124" s="55"/>
      <c r="P1124" s="230"/>
    </row>
    <row r="1125" spans="1:16" x14ac:dyDescent="0.25">
      <c r="A1125" s="75"/>
      <c r="D1125" s="92"/>
      <c r="E1125" s="92"/>
      <c r="F1125" s="92"/>
      <c r="G1125" s="92"/>
      <c r="H1125" s="55"/>
      <c r="I1125" s="55"/>
      <c r="J1125" s="55"/>
      <c r="K1125" s="55"/>
      <c r="L1125" s="55"/>
      <c r="M1125" s="55"/>
      <c r="N1125" s="55"/>
      <c r="O1125" s="55"/>
      <c r="P1125" s="230"/>
    </row>
    <row r="1126" spans="1:16" x14ac:dyDescent="0.25">
      <c r="H1126" s="55"/>
      <c r="I1126" s="55"/>
      <c r="J1126" s="55"/>
      <c r="K1126" s="55"/>
      <c r="L1126" s="55"/>
      <c r="M1126" s="55"/>
      <c r="N1126" s="55"/>
      <c r="O1126" s="55"/>
      <c r="P1126" s="230"/>
    </row>
    <row r="1127" spans="1:16" x14ac:dyDescent="0.25">
      <c r="H1127" s="55"/>
      <c r="I1127" s="55"/>
      <c r="J1127" s="55"/>
      <c r="K1127" s="55"/>
      <c r="L1127" s="55"/>
      <c r="M1127" s="55"/>
      <c r="N1127" s="55"/>
      <c r="O1127" s="55"/>
      <c r="P1127" s="230"/>
    </row>
    <row r="1128" spans="1:16" x14ac:dyDescent="0.25">
      <c r="H1128" s="55"/>
      <c r="I1128" s="55"/>
      <c r="J1128" s="55"/>
      <c r="K1128" s="55"/>
      <c r="L1128" s="55"/>
      <c r="M1128" s="55"/>
      <c r="N1128" s="55"/>
      <c r="O1128" s="55"/>
      <c r="P1128" s="230"/>
    </row>
    <row r="1129" spans="1:16" x14ac:dyDescent="0.25">
      <c r="A1129" s="75"/>
      <c r="B1129" s="97"/>
      <c r="C1129" s="95"/>
      <c r="D1129" s="92"/>
      <c r="E1129" s="92"/>
      <c r="F1129" s="92"/>
      <c r="G1129" s="92"/>
      <c r="H1129" s="55"/>
      <c r="I1129" s="55"/>
      <c r="J1129" s="55"/>
      <c r="K1129" s="55"/>
      <c r="L1129" s="55"/>
      <c r="M1129" s="55"/>
      <c r="N1129" s="55"/>
      <c r="O1129" s="55"/>
      <c r="P1129" s="230"/>
    </row>
    <row r="1130" spans="1:16" x14ac:dyDescent="0.25">
      <c r="H1130" s="55"/>
      <c r="I1130" s="55"/>
      <c r="J1130" s="55"/>
      <c r="K1130" s="55"/>
      <c r="L1130" s="55"/>
      <c r="M1130" s="55"/>
      <c r="N1130" s="55"/>
      <c r="O1130" s="55"/>
      <c r="P1130" s="230"/>
    </row>
    <row r="1131" spans="1:16" x14ac:dyDescent="0.25">
      <c r="H1131" s="55"/>
      <c r="I1131" s="55"/>
      <c r="J1131" s="55"/>
      <c r="K1131" s="55"/>
      <c r="L1131" s="55"/>
      <c r="M1131" s="55"/>
      <c r="N1131" s="55"/>
      <c r="O1131" s="55"/>
      <c r="P1131" s="230"/>
    </row>
    <row r="1132" spans="1:16" x14ac:dyDescent="0.25">
      <c r="A1132" s="75"/>
      <c r="D1132" s="92"/>
      <c r="E1132" s="92"/>
      <c r="F1132" s="92"/>
      <c r="G1132" s="92"/>
      <c r="H1132" s="55"/>
      <c r="I1132" s="55"/>
      <c r="J1132" s="55"/>
      <c r="K1132" s="55"/>
      <c r="L1132" s="55"/>
      <c r="M1132" s="55"/>
      <c r="N1132" s="55"/>
      <c r="O1132" s="55"/>
      <c r="P1132" s="230"/>
    </row>
    <row r="1133" spans="1:16" x14ac:dyDescent="0.25">
      <c r="H1133" s="55"/>
      <c r="I1133" s="55"/>
      <c r="J1133" s="55"/>
      <c r="K1133" s="55"/>
      <c r="L1133" s="55"/>
      <c r="M1133" s="55"/>
      <c r="N1133" s="55"/>
      <c r="O1133" s="55"/>
      <c r="P1133" s="230"/>
    </row>
    <row r="1134" spans="1:16" x14ac:dyDescent="0.25">
      <c r="A1134" s="75"/>
      <c r="B1134" s="97"/>
      <c r="H1134" s="55"/>
      <c r="I1134" s="55"/>
      <c r="J1134" s="55"/>
      <c r="K1134" s="55"/>
      <c r="L1134" s="55"/>
      <c r="M1134" s="55"/>
      <c r="N1134" s="55"/>
      <c r="O1134" s="55"/>
      <c r="P1134" s="230"/>
    </row>
    <row r="1135" spans="1:16" x14ac:dyDescent="0.25">
      <c r="H1135" s="55"/>
      <c r="I1135" s="55"/>
      <c r="J1135" s="55"/>
      <c r="K1135" s="55"/>
      <c r="L1135" s="55"/>
      <c r="M1135" s="55"/>
      <c r="N1135" s="55"/>
      <c r="O1135" s="55"/>
      <c r="P1135" s="230"/>
    </row>
    <row r="1136" spans="1:16" x14ac:dyDescent="0.25">
      <c r="H1136" s="55"/>
      <c r="I1136" s="55"/>
      <c r="J1136" s="55"/>
      <c r="K1136" s="55"/>
      <c r="L1136" s="55"/>
      <c r="M1136" s="55"/>
      <c r="N1136" s="55"/>
      <c r="O1136" s="55"/>
      <c r="P1136" s="230"/>
    </row>
    <row r="1137" spans="1:16" x14ac:dyDescent="0.25">
      <c r="H1137" s="55"/>
      <c r="I1137" s="55"/>
      <c r="J1137" s="55"/>
      <c r="K1137" s="55"/>
      <c r="L1137" s="55"/>
      <c r="M1137" s="55"/>
      <c r="N1137" s="55"/>
      <c r="O1137" s="55"/>
      <c r="P1137" s="230"/>
    </row>
    <row r="1138" spans="1:16" x14ac:dyDescent="0.25">
      <c r="A1138" s="75"/>
      <c r="B1138" s="97"/>
      <c r="C1138" s="95"/>
      <c r="D1138" s="92"/>
      <c r="E1138" s="92"/>
      <c r="F1138" s="92"/>
      <c r="G1138" s="92"/>
      <c r="H1138" s="55"/>
      <c r="I1138" s="55"/>
      <c r="J1138" s="55"/>
      <c r="K1138" s="55"/>
      <c r="L1138" s="55"/>
      <c r="M1138" s="55"/>
      <c r="N1138" s="55"/>
      <c r="O1138" s="55"/>
      <c r="P1138" s="230"/>
    </row>
    <row r="1139" spans="1:16" x14ac:dyDescent="0.25">
      <c r="A1139" s="75"/>
      <c r="B1139" s="97"/>
      <c r="C1139" s="95"/>
      <c r="D1139" s="92"/>
      <c r="E1139" s="92"/>
      <c r="F1139" s="92"/>
      <c r="G1139" s="92"/>
    </row>
    <row r="1140" spans="1:16" x14ac:dyDescent="0.25">
      <c r="A1140" s="75"/>
      <c r="B1140" s="97"/>
      <c r="C1140" s="95"/>
      <c r="D1140" s="92"/>
      <c r="E1140" s="92"/>
      <c r="F1140" s="92"/>
      <c r="G1140" s="92"/>
    </row>
    <row r="1141" spans="1:16" x14ac:dyDescent="0.25">
      <c r="A1141" s="75"/>
      <c r="B1141" s="97"/>
      <c r="C1141" s="95"/>
      <c r="D1141" s="92"/>
      <c r="E1141" s="92"/>
      <c r="F1141" s="92"/>
      <c r="G1141" s="92"/>
    </row>
    <row r="1143" spans="1:16" x14ac:dyDescent="0.25">
      <c r="C1143" s="95"/>
    </row>
    <row r="1144" spans="1:16" x14ac:dyDescent="0.25">
      <c r="A1144" s="75"/>
      <c r="B1144" s="97"/>
    </row>
    <row r="1152" spans="1:16" x14ac:dyDescent="0.25">
      <c r="A1152" s="75"/>
      <c r="B1152" s="97"/>
      <c r="C1152" s="95"/>
      <c r="D1152" s="92"/>
      <c r="E1152" s="92"/>
      <c r="F1152" s="92"/>
      <c r="G1152" s="92"/>
      <c r="H1152" s="92"/>
      <c r="I1152" s="92"/>
      <c r="J1152" s="92"/>
      <c r="K1152" s="92"/>
      <c r="L1152" s="92"/>
      <c r="M1152" s="92"/>
      <c r="N1152" s="92"/>
      <c r="O1152" s="92"/>
      <c r="P1152" s="231"/>
    </row>
    <row r="1153" spans="1:16" x14ac:dyDescent="0.25">
      <c r="A1153" s="75"/>
      <c r="B1153" s="97"/>
      <c r="C1153" s="95"/>
      <c r="D1153" s="92"/>
      <c r="E1153" s="92"/>
      <c r="F1153" s="92"/>
      <c r="G1153" s="92"/>
      <c r="H1153" s="92"/>
      <c r="I1153" s="92"/>
      <c r="J1153" s="92"/>
      <c r="K1153" s="92"/>
      <c r="L1153" s="92"/>
      <c r="M1153" s="92"/>
      <c r="N1153" s="92"/>
      <c r="O1153" s="92"/>
      <c r="P1153" s="231"/>
    </row>
    <row r="1154" spans="1:16" x14ac:dyDescent="0.25">
      <c r="A1154" s="75"/>
      <c r="B1154" s="97"/>
      <c r="C1154" s="95"/>
      <c r="D1154" s="92"/>
      <c r="E1154" s="92"/>
      <c r="F1154" s="92"/>
      <c r="G1154" s="92"/>
      <c r="H1154" s="92"/>
      <c r="I1154" s="92"/>
      <c r="J1154" s="92"/>
      <c r="K1154" s="92"/>
      <c r="L1154" s="92"/>
      <c r="M1154" s="92"/>
      <c r="N1154" s="92"/>
      <c r="O1154" s="92"/>
      <c r="P1154" s="231"/>
    </row>
    <row r="1155" spans="1:16" x14ac:dyDescent="0.25">
      <c r="H1155" s="55"/>
      <c r="I1155" s="55"/>
      <c r="J1155" s="55"/>
      <c r="K1155" s="55"/>
      <c r="L1155" s="55"/>
      <c r="M1155" s="55"/>
      <c r="N1155" s="55"/>
      <c r="O1155" s="55"/>
      <c r="P1155" s="230"/>
    </row>
    <row r="1156" spans="1:16" x14ac:dyDescent="0.25">
      <c r="A1156" s="75"/>
      <c r="H1156" s="55"/>
      <c r="I1156" s="55"/>
      <c r="J1156" s="55"/>
      <c r="K1156" s="55"/>
      <c r="L1156" s="55"/>
      <c r="M1156" s="55"/>
      <c r="N1156" s="55"/>
      <c r="O1156" s="55"/>
      <c r="P1156" s="230"/>
    </row>
    <row r="1157" spans="1:16" x14ac:dyDescent="0.25">
      <c r="H1157" s="55"/>
      <c r="I1157" s="55"/>
      <c r="J1157" s="55"/>
      <c r="K1157" s="55"/>
      <c r="L1157" s="55"/>
      <c r="M1157" s="55"/>
      <c r="N1157" s="55"/>
      <c r="O1157" s="55"/>
      <c r="P1157" s="230"/>
    </row>
    <row r="1158" spans="1:16" x14ac:dyDescent="0.25">
      <c r="H1158" s="55"/>
      <c r="I1158" s="55"/>
      <c r="J1158" s="55"/>
      <c r="K1158" s="55"/>
      <c r="L1158" s="55"/>
      <c r="M1158" s="55"/>
      <c r="N1158" s="55"/>
      <c r="O1158" s="55"/>
      <c r="P1158" s="230"/>
    </row>
    <row r="1159" spans="1:16" x14ac:dyDescent="0.25">
      <c r="H1159" s="55"/>
      <c r="I1159" s="55"/>
      <c r="J1159" s="55"/>
      <c r="K1159" s="55"/>
      <c r="L1159" s="55"/>
      <c r="M1159" s="55"/>
      <c r="N1159" s="55"/>
      <c r="O1159" s="55"/>
      <c r="P1159" s="230"/>
    </row>
    <row r="1160" spans="1:16" x14ac:dyDescent="0.25">
      <c r="H1160" s="55"/>
      <c r="I1160" s="55"/>
      <c r="J1160" s="55"/>
      <c r="K1160" s="55"/>
      <c r="L1160" s="55"/>
      <c r="M1160" s="55"/>
      <c r="N1160" s="55"/>
      <c r="O1160" s="55"/>
      <c r="P1160" s="230"/>
    </row>
    <row r="1161" spans="1:16" x14ac:dyDescent="0.25">
      <c r="H1161" s="55"/>
      <c r="I1161" s="55"/>
      <c r="J1161" s="55"/>
      <c r="K1161" s="55"/>
      <c r="L1161" s="55"/>
      <c r="M1161" s="55"/>
      <c r="N1161" s="55"/>
      <c r="O1161" s="55"/>
      <c r="P1161" s="230"/>
    </row>
    <row r="1162" spans="1:16" x14ac:dyDescent="0.25">
      <c r="H1162" s="55"/>
      <c r="I1162" s="55"/>
      <c r="J1162" s="55"/>
      <c r="K1162" s="55"/>
      <c r="L1162" s="55"/>
      <c r="M1162" s="55"/>
      <c r="N1162" s="55"/>
      <c r="O1162" s="55"/>
      <c r="P1162" s="230"/>
    </row>
    <row r="1163" spans="1:16" x14ac:dyDescent="0.25">
      <c r="H1163" s="55"/>
      <c r="I1163" s="55"/>
      <c r="J1163" s="55"/>
      <c r="K1163" s="55"/>
      <c r="L1163" s="55"/>
      <c r="M1163" s="55"/>
      <c r="N1163" s="55"/>
      <c r="O1163" s="55"/>
      <c r="P1163" s="230"/>
    </row>
    <row r="1164" spans="1:16" x14ac:dyDescent="0.25">
      <c r="H1164" s="55"/>
      <c r="I1164" s="55"/>
      <c r="J1164" s="55"/>
      <c r="K1164" s="55"/>
      <c r="L1164" s="55"/>
      <c r="M1164" s="55"/>
      <c r="N1164" s="55"/>
      <c r="O1164" s="55"/>
      <c r="P1164" s="230"/>
    </row>
    <row r="1165" spans="1:16" x14ac:dyDescent="0.25">
      <c r="H1165" s="55"/>
      <c r="I1165" s="55"/>
      <c r="J1165" s="55"/>
      <c r="K1165" s="55"/>
      <c r="L1165" s="55"/>
      <c r="M1165" s="55"/>
      <c r="N1165" s="55"/>
      <c r="O1165" s="55"/>
      <c r="P1165" s="230"/>
    </row>
    <row r="1166" spans="1:16" x14ac:dyDescent="0.25">
      <c r="A1166" s="75"/>
      <c r="D1166" s="92"/>
      <c r="E1166" s="92"/>
      <c r="F1166" s="92"/>
      <c r="G1166" s="92"/>
      <c r="H1166" s="55"/>
      <c r="I1166" s="55"/>
      <c r="J1166" s="55"/>
      <c r="K1166" s="55"/>
      <c r="L1166" s="55"/>
      <c r="M1166" s="55"/>
      <c r="N1166" s="55"/>
      <c r="O1166" s="55"/>
      <c r="P1166" s="230"/>
    </row>
    <row r="1167" spans="1:16" x14ac:dyDescent="0.25">
      <c r="A1167" s="75"/>
      <c r="D1167" s="92"/>
      <c r="E1167" s="92"/>
      <c r="F1167" s="92"/>
      <c r="G1167" s="92"/>
      <c r="H1167" s="55"/>
      <c r="I1167" s="55"/>
      <c r="J1167" s="55"/>
      <c r="K1167" s="55"/>
      <c r="L1167" s="55"/>
      <c r="M1167" s="55"/>
      <c r="N1167" s="55"/>
      <c r="O1167" s="55"/>
      <c r="P1167" s="230"/>
    </row>
    <row r="1168" spans="1:16" x14ac:dyDescent="0.25">
      <c r="A1168" s="75"/>
      <c r="D1168" s="92"/>
      <c r="E1168" s="92"/>
      <c r="F1168" s="92"/>
      <c r="G1168" s="92"/>
      <c r="H1168" s="55"/>
      <c r="I1168" s="55"/>
      <c r="J1168" s="55"/>
      <c r="K1168" s="55"/>
      <c r="L1168" s="55"/>
      <c r="M1168" s="55"/>
      <c r="N1168" s="55"/>
      <c r="O1168" s="55"/>
      <c r="P1168" s="230"/>
    </row>
    <row r="1169" spans="1:16" x14ac:dyDescent="0.25">
      <c r="H1169" s="55"/>
      <c r="I1169" s="55"/>
      <c r="J1169" s="55"/>
      <c r="K1169" s="55"/>
      <c r="L1169" s="55"/>
      <c r="M1169" s="55"/>
      <c r="N1169" s="55"/>
      <c r="O1169" s="55"/>
      <c r="P1169" s="230"/>
    </row>
    <row r="1170" spans="1:16" x14ac:dyDescent="0.25">
      <c r="A1170" s="75"/>
      <c r="H1170" s="55"/>
      <c r="I1170" s="55"/>
      <c r="J1170" s="55"/>
      <c r="K1170" s="55"/>
      <c r="L1170" s="55"/>
      <c r="M1170" s="55"/>
      <c r="N1170" s="55"/>
      <c r="O1170" s="55"/>
      <c r="P1170" s="230"/>
    </row>
    <row r="1171" spans="1:16" x14ac:dyDescent="0.25">
      <c r="H1171" s="55"/>
      <c r="I1171" s="55"/>
      <c r="J1171" s="55"/>
      <c r="K1171" s="55"/>
      <c r="L1171" s="55"/>
      <c r="M1171" s="55"/>
      <c r="N1171" s="55"/>
      <c r="O1171" s="55"/>
      <c r="P1171" s="230"/>
    </row>
    <row r="1172" spans="1:16" x14ac:dyDescent="0.25">
      <c r="H1172" s="55"/>
      <c r="I1172" s="55"/>
      <c r="J1172" s="55"/>
      <c r="K1172" s="55"/>
      <c r="L1172" s="55"/>
      <c r="M1172" s="55"/>
      <c r="N1172" s="55"/>
      <c r="O1172" s="55"/>
      <c r="P1172" s="230"/>
    </row>
    <row r="1173" spans="1:16" x14ac:dyDescent="0.25">
      <c r="H1173" s="55"/>
      <c r="I1173" s="55"/>
      <c r="J1173" s="55"/>
      <c r="K1173" s="55"/>
      <c r="L1173" s="55"/>
      <c r="M1173" s="55"/>
      <c r="N1173" s="55"/>
      <c r="O1173" s="55"/>
      <c r="P1173" s="230"/>
    </row>
    <row r="1174" spans="1:16" x14ac:dyDescent="0.25">
      <c r="A1174" s="75"/>
      <c r="D1174" s="92"/>
      <c r="E1174" s="92"/>
      <c r="F1174" s="92"/>
      <c r="G1174" s="92"/>
      <c r="H1174" s="55"/>
      <c r="I1174" s="55"/>
      <c r="J1174" s="55"/>
      <c r="K1174" s="55"/>
      <c r="L1174" s="55"/>
      <c r="M1174" s="55"/>
      <c r="N1174" s="55"/>
      <c r="O1174" s="55"/>
      <c r="P1174" s="230"/>
    </row>
    <row r="1175" spans="1:16" x14ac:dyDescent="0.25">
      <c r="H1175" s="55"/>
      <c r="I1175" s="55"/>
      <c r="J1175" s="55"/>
      <c r="K1175" s="55"/>
      <c r="L1175" s="55"/>
      <c r="M1175" s="55"/>
      <c r="N1175" s="55"/>
      <c r="O1175" s="55"/>
      <c r="P1175" s="230"/>
    </row>
    <row r="1176" spans="1:16" x14ac:dyDescent="0.25">
      <c r="H1176" s="55"/>
      <c r="I1176" s="55"/>
      <c r="J1176" s="55"/>
      <c r="K1176" s="55"/>
      <c r="L1176" s="55"/>
      <c r="M1176" s="55"/>
      <c r="N1176" s="55"/>
      <c r="O1176" s="55"/>
      <c r="P1176" s="230"/>
    </row>
    <row r="1177" spans="1:16" x14ac:dyDescent="0.25">
      <c r="H1177" s="55"/>
      <c r="I1177" s="55"/>
      <c r="J1177" s="55"/>
      <c r="K1177" s="55"/>
      <c r="L1177" s="55"/>
      <c r="M1177" s="55"/>
      <c r="N1177" s="55"/>
      <c r="O1177" s="55"/>
      <c r="P1177" s="230"/>
    </row>
    <row r="1178" spans="1:16" x14ac:dyDescent="0.25">
      <c r="A1178" s="75"/>
      <c r="D1178" s="92"/>
      <c r="E1178" s="92"/>
      <c r="F1178" s="92"/>
      <c r="G1178" s="92"/>
      <c r="H1178" s="55"/>
      <c r="I1178" s="55"/>
      <c r="J1178" s="55"/>
      <c r="K1178" s="55"/>
      <c r="L1178" s="55"/>
      <c r="M1178" s="55"/>
      <c r="N1178" s="55"/>
      <c r="O1178" s="55"/>
      <c r="P1178" s="230"/>
    </row>
    <row r="1179" spans="1:16" x14ac:dyDescent="0.25">
      <c r="H1179" s="55"/>
      <c r="I1179" s="55"/>
      <c r="J1179" s="55"/>
      <c r="K1179" s="55"/>
      <c r="L1179" s="55"/>
      <c r="M1179" s="55"/>
      <c r="N1179" s="55"/>
      <c r="O1179" s="55"/>
      <c r="P1179" s="230"/>
    </row>
    <row r="1180" spans="1:16" x14ac:dyDescent="0.25">
      <c r="H1180" s="55"/>
      <c r="I1180" s="55"/>
      <c r="J1180" s="55"/>
      <c r="K1180" s="55"/>
      <c r="L1180" s="55"/>
      <c r="M1180" s="55"/>
      <c r="N1180" s="55"/>
      <c r="O1180" s="55"/>
      <c r="P1180" s="230"/>
    </row>
    <row r="1181" spans="1:16" x14ac:dyDescent="0.25">
      <c r="A1181" s="75"/>
      <c r="D1181" s="92"/>
      <c r="E1181" s="92"/>
      <c r="F1181" s="92"/>
      <c r="G1181" s="92"/>
      <c r="H1181" s="55"/>
      <c r="I1181" s="55"/>
      <c r="J1181" s="55"/>
      <c r="K1181" s="55"/>
      <c r="L1181" s="55"/>
      <c r="M1181" s="55"/>
      <c r="N1181" s="55"/>
      <c r="O1181" s="55"/>
      <c r="P1181" s="230"/>
    </row>
    <row r="1182" spans="1:16" x14ac:dyDescent="0.25">
      <c r="H1182" s="55"/>
      <c r="I1182" s="55"/>
      <c r="J1182" s="55"/>
      <c r="K1182" s="55"/>
      <c r="L1182" s="55"/>
      <c r="M1182" s="55"/>
      <c r="N1182" s="55"/>
      <c r="O1182" s="55"/>
      <c r="P1182" s="230"/>
    </row>
    <row r="1183" spans="1:16" x14ac:dyDescent="0.25">
      <c r="A1183" s="75"/>
      <c r="B1183" s="97"/>
      <c r="H1183" s="55"/>
      <c r="I1183" s="55"/>
      <c r="J1183" s="55"/>
      <c r="K1183" s="55"/>
      <c r="L1183" s="55"/>
      <c r="M1183" s="55"/>
      <c r="N1183" s="55"/>
      <c r="O1183" s="55"/>
      <c r="P1183" s="230"/>
    </row>
    <row r="1184" spans="1:16" x14ac:dyDescent="0.25">
      <c r="H1184" s="55"/>
      <c r="I1184" s="55"/>
      <c r="J1184" s="55"/>
      <c r="K1184" s="55"/>
      <c r="L1184" s="55"/>
      <c r="M1184" s="55"/>
      <c r="N1184" s="55"/>
      <c r="O1184" s="55"/>
      <c r="P1184" s="230"/>
    </row>
    <row r="1185" spans="1:16" x14ac:dyDescent="0.25">
      <c r="A1185" s="75"/>
      <c r="B1185" s="97"/>
      <c r="C1185" s="95"/>
      <c r="D1185" s="92"/>
      <c r="E1185" s="92"/>
      <c r="F1185" s="92"/>
      <c r="G1185" s="92"/>
      <c r="H1185" s="55"/>
      <c r="I1185" s="55"/>
      <c r="J1185" s="55"/>
      <c r="K1185" s="55"/>
      <c r="L1185" s="55"/>
      <c r="M1185" s="55"/>
      <c r="N1185" s="55"/>
      <c r="O1185" s="55"/>
      <c r="P1185" s="230"/>
    </row>
    <row r="1186" spans="1:16" x14ac:dyDescent="0.25">
      <c r="H1186" s="55"/>
      <c r="I1186" s="55"/>
      <c r="J1186" s="55"/>
      <c r="K1186" s="55"/>
      <c r="L1186" s="55"/>
      <c r="M1186" s="55"/>
      <c r="N1186" s="55"/>
      <c r="O1186" s="55"/>
      <c r="P1186" s="230"/>
    </row>
    <row r="1187" spans="1:16" x14ac:dyDescent="0.25">
      <c r="H1187" s="55"/>
      <c r="I1187" s="55"/>
      <c r="J1187" s="55"/>
      <c r="K1187" s="55"/>
      <c r="L1187" s="55"/>
      <c r="M1187" s="55"/>
      <c r="N1187" s="55"/>
      <c r="O1187" s="55"/>
      <c r="P1187" s="230"/>
    </row>
    <row r="1188" spans="1:16" x14ac:dyDescent="0.25">
      <c r="H1188" s="55"/>
      <c r="I1188" s="55"/>
      <c r="J1188" s="55"/>
      <c r="K1188" s="55"/>
      <c r="L1188" s="55"/>
      <c r="M1188" s="55"/>
      <c r="N1188" s="55"/>
      <c r="O1188" s="55"/>
      <c r="P1188" s="230"/>
    </row>
    <row r="1189" spans="1:16" x14ac:dyDescent="0.25">
      <c r="H1189" s="55"/>
      <c r="I1189" s="55"/>
      <c r="J1189" s="55"/>
      <c r="K1189" s="55"/>
      <c r="L1189" s="55"/>
      <c r="M1189" s="55"/>
      <c r="N1189" s="55"/>
      <c r="O1189" s="55"/>
      <c r="P1189" s="230"/>
    </row>
    <row r="1190" spans="1:16" x14ac:dyDescent="0.25">
      <c r="H1190" s="55"/>
      <c r="I1190" s="55"/>
      <c r="J1190" s="55"/>
      <c r="K1190" s="55"/>
      <c r="L1190" s="55"/>
      <c r="M1190" s="55"/>
      <c r="N1190" s="55"/>
      <c r="O1190" s="55"/>
      <c r="P1190" s="230"/>
    </row>
    <row r="1191" spans="1:16" x14ac:dyDescent="0.25">
      <c r="C1191" s="95"/>
      <c r="H1191" s="55"/>
      <c r="I1191" s="55"/>
      <c r="J1191" s="55"/>
      <c r="K1191" s="55"/>
      <c r="L1191" s="55"/>
      <c r="M1191" s="55"/>
      <c r="N1191" s="55"/>
      <c r="O1191" s="55"/>
      <c r="P1191" s="230"/>
    </row>
    <row r="1192" spans="1:16" x14ac:dyDescent="0.25">
      <c r="A1192" s="75"/>
      <c r="B1192" s="97"/>
      <c r="H1192" s="55"/>
      <c r="I1192" s="55"/>
      <c r="J1192" s="55"/>
      <c r="K1192" s="55"/>
      <c r="L1192" s="55"/>
      <c r="M1192" s="55"/>
      <c r="N1192" s="55"/>
      <c r="O1192" s="55"/>
      <c r="P1192" s="230"/>
    </row>
    <row r="1193" spans="1:16" x14ac:dyDescent="0.25">
      <c r="H1193" s="55"/>
      <c r="I1193" s="55"/>
      <c r="J1193" s="55"/>
      <c r="K1193" s="55"/>
      <c r="L1193" s="55"/>
      <c r="M1193" s="55"/>
      <c r="N1193" s="55"/>
      <c r="O1193" s="55"/>
      <c r="P1193" s="230"/>
    </row>
    <row r="1194" spans="1:16" x14ac:dyDescent="0.25">
      <c r="H1194" s="55"/>
      <c r="I1194" s="55"/>
      <c r="J1194" s="55"/>
      <c r="K1194" s="55"/>
      <c r="L1194" s="55"/>
      <c r="M1194" s="55"/>
      <c r="N1194" s="55"/>
      <c r="O1194" s="55"/>
      <c r="P1194" s="230"/>
    </row>
    <row r="1195" spans="1:16" x14ac:dyDescent="0.25">
      <c r="H1195" s="55"/>
      <c r="I1195" s="55"/>
      <c r="J1195" s="55"/>
      <c r="K1195" s="55"/>
      <c r="L1195" s="55"/>
      <c r="M1195" s="55"/>
      <c r="N1195" s="55"/>
      <c r="O1195" s="55"/>
      <c r="P1195" s="230"/>
    </row>
    <row r="1196" spans="1:16" x14ac:dyDescent="0.25">
      <c r="H1196" s="55"/>
      <c r="I1196" s="55"/>
      <c r="J1196" s="55"/>
      <c r="K1196" s="55"/>
      <c r="L1196" s="55"/>
      <c r="M1196" s="55"/>
      <c r="N1196" s="55"/>
      <c r="O1196" s="55"/>
      <c r="P1196" s="230"/>
    </row>
    <row r="1197" spans="1:16" x14ac:dyDescent="0.25">
      <c r="H1197" s="55"/>
      <c r="I1197" s="55"/>
      <c r="J1197" s="55"/>
      <c r="K1197" s="55"/>
      <c r="L1197" s="55"/>
      <c r="M1197" s="55"/>
      <c r="N1197" s="55"/>
      <c r="O1197" s="55"/>
      <c r="P1197" s="230"/>
    </row>
    <row r="1198" spans="1:16" x14ac:dyDescent="0.25">
      <c r="H1198" s="55"/>
      <c r="I1198" s="55"/>
      <c r="J1198" s="55"/>
      <c r="K1198" s="55"/>
      <c r="L1198" s="55"/>
      <c r="M1198" s="55"/>
      <c r="N1198" s="55"/>
      <c r="O1198" s="55"/>
      <c r="P1198" s="230"/>
    </row>
    <row r="1199" spans="1:16" x14ac:dyDescent="0.25">
      <c r="H1199" s="55"/>
      <c r="I1199" s="55"/>
      <c r="J1199" s="55"/>
      <c r="K1199" s="55"/>
      <c r="L1199" s="55"/>
      <c r="M1199" s="55"/>
      <c r="N1199" s="55"/>
      <c r="O1199" s="55"/>
      <c r="P1199" s="230"/>
    </row>
    <row r="1200" spans="1:16" x14ac:dyDescent="0.25">
      <c r="H1200" s="55"/>
      <c r="I1200" s="55"/>
      <c r="J1200" s="55"/>
      <c r="K1200" s="55"/>
      <c r="L1200" s="55"/>
      <c r="M1200" s="55"/>
      <c r="N1200" s="55"/>
      <c r="O1200" s="55"/>
      <c r="P1200" s="230"/>
    </row>
    <row r="1201" spans="1:16" x14ac:dyDescent="0.25">
      <c r="H1201" s="55"/>
      <c r="I1201" s="55"/>
      <c r="J1201" s="55"/>
      <c r="K1201" s="55"/>
      <c r="L1201" s="55"/>
      <c r="M1201" s="55"/>
      <c r="N1201" s="55"/>
      <c r="O1201" s="55"/>
      <c r="P1201" s="230"/>
    </row>
    <row r="1202" spans="1:16" x14ac:dyDescent="0.25">
      <c r="A1202" s="75"/>
      <c r="B1202" s="97"/>
      <c r="C1202" s="95"/>
      <c r="D1202" s="92"/>
      <c r="E1202" s="92"/>
      <c r="F1202" s="92"/>
      <c r="G1202" s="92"/>
      <c r="H1202" s="55"/>
      <c r="I1202" s="55"/>
      <c r="J1202" s="55"/>
      <c r="K1202" s="55"/>
      <c r="L1202" s="55"/>
      <c r="M1202" s="55"/>
      <c r="N1202" s="55"/>
      <c r="O1202" s="55"/>
      <c r="P1202" s="230"/>
    </row>
    <row r="1203" spans="1:16" x14ac:dyDescent="0.25">
      <c r="A1203" s="75"/>
      <c r="B1203" s="97"/>
      <c r="C1203" s="95"/>
      <c r="D1203" s="92"/>
      <c r="E1203" s="92"/>
      <c r="F1203" s="92"/>
      <c r="G1203" s="92"/>
      <c r="H1203" s="55"/>
      <c r="I1203" s="55"/>
      <c r="J1203" s="55"/>
      <c r="K1203" s="55"/>
      <c r="L1203" s="55"/>
      <c r="M1203" s="55"/>
      <c r="N1203" s="55"/>
      <c r="O1203" s="55"/>
      <c r="P1203" s="230"/>
    </row>
    <row r="1204" spans="1:16" x14ac:dyDescent="0.25">
      <c r="A1204" s="75"/>
      <c r="B1204" s="97"/>
      <c r="C1204" s="95"/>
      <c r="D1204" s="92"/>
      <c r="E1204" s="92"/>
      <c r="F1204" s="92"/>
      <c r="G1204" s="92"/>
      <c r="H1204" s="55"/>
      <c r="I1204" s="55"/>
      <c r="J1204" s="55"/>
      <c r="K1204" s="55"/>
      <c r="L1204" s="55"/>
      <c r="M1204" s="55"/>
      <c r="N1204" s="55"/>
      <c r="O1204" s="55"/>
      <c r="P1204" s="230"/>
    </row>
    <row r="1205" spans="1:16" x14ac:dyDescent="0.25">
      <c r="A1205" s="75"/>
      <c r="B1205" s="97"/>
      <c r="C1205" s="95"/>
      <c r="D1205" s="92"/>
      <c r="E1205" s="92"/>
      <c r="F1205" s="92"/>
      <c r="G1205" s="92"/>
      <c r="H1205" s="55"/>
      <c r="I1205" s="55"/>
      <c r="J1205" s="55"/>
      <c r="K1205" s="55"/>
      <c r="L1205" s="55"/>
      <c r="M1205" s="55"/>
      <c r="N1205" s="55"/>
      <c r="O1205" s="55"/>
      <c r="P1205" s="230"/>
    </row>
    <row r="1206" spans="1:16" x14ac:dyDescent="0.25">
      <c r="H1206" s="55"/>
      <c r="I1206" s="55"/>
      <c r="J1206" s="55"/>
      <c r="K1206" s="55"/>
      <c r="L1206" s="55"/>
      <c r="M1206" s="55"/>
      <c r="N1206" s="55"/>
      <c r="O1206" s="55"/>
      <c r="P1206" s="230"/>
    </row>
    <row r="1207" spans="1:16" x14ac:dyDescent="0.25">
      <c r="A1207" s="75"/>
      <c r="H1207" s="55"/>
      <c r="I1207" s="55"/>
      <c r="J1207" s="55"/>
      <c r="K1207" s="55"/>
      <c r="L1207" s="55"/>
      <c r="M1207" s="55"/>
      <c r="N1207" s="55"/>
      <c r="O1207" s="55"/>
      <c r="P1207" s="230"/>
    </row>
    <row r="1208" spans="1:16" x14ac:dyDescent="0.25">
      <c r="H1208" s="55"/>
      <c r="I1208" s="55"/>
      <c r="J1208" s="55"/>
      <c r="K1208" s="55"/>
      <c r="L1208" s="55"/>
      <c r="M1208" s="55"/>
      <c r="N1208" s="55"/>
      <c r="O1208" s="55"/>
      <c r="P1208" s="230"/>
    </row>
    <row r="1209" spans="1:16" x14ac:dyDescent="0.25">
      <c r="C1209" s="95"/>
      <c r="H1209" s="55"/>
      <c r="I1209" s="55"/>
      <c r="J1209" s="55"/>
      <c r="K1209" s="55"/>
      <c r="L1209" s="55"/>
      <c r="M1209" s="55"/>
      <c r="N1209" s="55"/>
      <c r="O1209" s="55"/>
      <c r="P1209" s="230"/>
    </row>
    <row r="1210" spans="1:16" x14ac:dyDescent="0.25">
      <c r="C1210" s="95"/>
      <c r="H1210" s="55"/>
      <c r="I1210" s="55"/>
      <c r="J1210" s="55"/>
      <c r="K1210" s="55"/>
      <c r="L1210" s="55"/>
      <c r="M1210" s="55"/>
      <c r="N1210" s="55"/>
      <c r="O1210" s="55"/>
      <c r="P1210" s="230"/>
    </row>
    <row r="1211" spans="1:16" x14ac:dyDescent="0.25">
      <c r="H1211" s="55"/>
      <c r="I1211" s="55"/>
      <c r="J1211" s="55"/>
      <c r="K1211" s="55"/>
      <c r="L1211" s="55"/>
      <c r="M1211" s="55"/>
      <c r="N1211" s="55"/>
      <c r="O1211" s="55"/>
      <c r="P1211" s="230"/>
    </row>
    <row r="1212" spans="1:16" x14ac:dyDescent="0.25">
      <c r="H1212" s="55"/>
      <c r="I1212" s="55"/>
      <c r="J1212" s="55"/>
      <c r="K1212" s="55"/>
      <c r="L1212" s="55"/>
      <c r="M1212" s="55"/>
      <c r="N1212" s="55"/>
      <c r="O1212" s="55"/>
      <c r="P1212" s="230"/>
    </row>
    <row r="1213" spans="1:16" x14ac:dyDescent="0.25">
      <c r="H1213" s="55"/>
      <c r="I1213" s="55"/>
      <c r="J1213" s="55"/>
      <c r="K1213" s="55"/>
      <c r="L1213" s="55"/>
      <c r="M1213" s="55"/>
      <c r="N1213" s="55"/>
      <c r="O1213" s="55"/>
      <c r="P1213" s="230"/>
    </row>
    <row r="1214" spans="1:16" x14ac:dyDescent="0.25">
      <c r="H1214" s="55"/>
      <c r="I1214" s="55"/>
      <c r="J1214" s="55"/>
      <c r="K1214" s="55"/>
      <c r="L1214" s="55"/>
      <c r="M1214" s="55"/>
      <c r="N1214" s="55"/>
      <c r="O1214" s="55"/>
      <c r="P1214" s="230"/>
    </row>
    <row r="1215" spans="1:16" x14ac:dyDescent="0.25">
      <c r="H1215" s="55"/>
      <c r="I1215" s="55"/>
      <c r="J1215" s="55"/>
      <c r="K1215" s="55"/>
      <c r="L1215" s="55"/>
      <c r="M1215" s="55"/>
      <c r="N1215" s="55"/>
      <c r="O1215" s="55"/>
      <c r="P1215" s="230"/>
    </row>
    <row r="1216" spans="1:16" x14ac:dyDescent="0.25">
      <c r="H1216" s="55"/>
      <c r="I1216" s="55"/>
      <c r="J1216" s="55"/>
      <c r="K1216" s="55"/>
      <c r="L1216" s="55"/>
      <c r="M1216" s="55"/>
      <c r="N1216" s="55"/>
      <c r="O1216" s="55"/>
      <c r="P1216" s="230"/>
    </row>
    <row r="1217" spans="1:16" x14ac:dyDescent="0.25">
      <c r="A1217" s="75"/>
      <c r="D1217" s="92"/>
      <c r="E1217" s="92"/>
      <c r="F1217" s="92"/>
      <c r="G1217" s="92"/>
      <c r="H1217" s="55"/>
      <c r="I1217" s="55"/>
      <c r="J1217" s="55"/>
      <c r="K1217" s="55"/>
      <c r="L1217" s="55"/>
      <c r="M1217" s="55"/>
      <c r="N1217" s="55"/>
      <c r="O1217" s="55"/>
      <c r="P1217" s="230"/>
    </row>
    <row r="1218" spans="1:16" x14ac:dyDescent="0.25">
      <c r="A1218" s="75"/>
      <c r="D1218" s="92"/>
      <c r="E1218" s="92"/>
      <c r="F1218" s="92"/>
      <c r="G1218" s="92"/>
      <c r="H1218" s="55"/>
      <c r="I1218" s="55"/>
      <c r="J1218" s="55"/>
      <c r="K1218" s="55"/>
      <c r="L1218" s="55"/>
      <c r="M1218" s="55"/>
      <c r="N1218" s="55"/>
      <c r="O1218" s="55"/>
      <c r="P1218" s="230"/>
    </row>
    <row r="1219" spans="1:16" x14ac:dyDescent="0.25">
      <c r="A1219" s="75"/>
      <c r="D1219" s="92"/>
      <c r="E1219" s="92"/>
      <c r="F1219" s="92"/>
      <c r="G1219" s="92"/>
      <c r="H1219" s="55"/>
      <c r="I1219" s="55"/>
      <c r="J1219" s="55"/>
      <c r="K1219" s="55"/>
      <c r="L1219" s="55"/>
      <c r="M1219" s="55"/>
      <c r="N1219" s="55"/>
      <c r="O1219" s="55"/>
      <c r="P1219" s="230"/>
    </row>
    <row r="1220" spans="1:16" x14ac:dyDescent="0.25">
      <c r="A1220" s="75"/>
      <c r="D1220" s="92"/>
      <c r="E1220" s="92"/>
      <c r="F1220" s="92"/>
      <c r="G1220" s="92"/>
      <c r="H1220" s="55"/>
      <c r="I1220" s="55"/>
      <c r="J1220" s="55"/>
      <c r="K1220" s="55"/>
      <c r="L1220" s="55"/>
      <c r="M1220" s="55"/>
      <c r="N1220" s="55"/>
      <c r="O1220" s="55"/>
      <c r="P1220" s="230"/>
    </row>
    <row r="1221" spans="1:16" x14ac:dyDescent="0.25">
      <c r="H1221" s="55"/>
      <c r="I1221" s="55"/>
      <c r="J1221" s="55"/>
      <c r="K1221" s="55"/>
      <c r="L1221" s="55"/>
      <c r="M1221" s="55"/>
      <c r="N1221" s="55"/>
      <c r="O1221" s="55"/>
      <c r="P1221" s="230"/>
    </row>
    <row r="1222" spans="1:16" x14ac:dyDescent="0.25">
      <c r="A1222" s="75"/>
      <c r="H1222" s="55"/>
      <c r="I1222" s="55"/>
      <c r="J1222" s="55"/>
      <c r="K1222" s="55"/>
      <c r="L1222" s="55"/>
      <c r="M1222" s="55"/>
      <c r="N1222" s="55"/>
      <c r="O1222" s="55"/>
      <c r="P1222" s="230"/>
    </row>
    <row r="1223" spans="1:16" x14ac:dyDescent="0.25">
      <c r="H1223" s="55"/>
      <c r="I1223" s="55"/>
      <c r="J1223" s="55"/>
      <c r="K1223" s="55"/>
      <c r="L1223" s="55"/>
      <c r="M1223" s="55"/>
      <c r="N1223" s="55"/>
      <c r="O1223" s="55"/>
      <c r="P1223" s="230"/>
    </row>
    <row r="1224" spans="1:16" x14ac:dyDescent="0.25">
      <c r="H1224" s="55"/>
      <c r="I1224" s="55"/>
      <c r="J1224" s="55"/>
      <c r="K1224" s="55"/>
      <c r="L1224" s="55"/>
      <c r="M1224" s="55"/>
      <c r="N1224" s="55"/>
      <c r="O1224" s="55"/>
      <c r="P1224" s="230"/>
    </row>
    <row r="1225" spans="1:16" x14ac:dyDescent="0.25">
      <c r="H1225" s="55"/>
      <c r="I1225" s="55"/>
      <c r="J1225" s="55"/>
      <c r="K1225" s="55"/>
      <c r="L1225" s="55"/>
      <c r="M1225" s="55"/>
      <c r="N1225" s="55"/>
      <c r="O1225" s="55"/>
      <c r="P1225" s="230"/>
    </row>
    <row r="1226" spans="1:16" x14ac:dyDescent="0.25">
      <c r="H1226" s="55"/>
      <c r="I1226" s="55"/>
      <c r="J1226" s="55"/>
      <c r="K1226" s="55"/>
      <c r="L1226" s="55"/>
      <c r="M1226" s="55"/>
      <c r="N1226" s="55"/>
      <c r="O1226" s="55"/>
      <c r="P1226" s="230"/>
    </row>
    <row r="1227" spans="1:16" x14ac:dyDescent="0.25">
      <c r="A1227" s="75"/>
      <c r="D1227" s="92"/>
      <c r="E1227" s="92"/>
      <c r="F1227" s="92"/>
      <c r="G1227" s="92"/>
      <c r="H1227" s="55"/>
      <c r="I1227" s="55"/>
      <c r="J1227" s="55"/>
      <c r="K1227" s="55"/>
      <c r="L1227" s="55"/>
      <c r="M1227" s="55"/>
      <c r="N1227" s="55"/>
      <c r="O1227" s="55"/>
      <c r="P1227" s="230"/>
    </row>
    <row r="1228" spans="1:16" x14ac:dyDescent="0.25">
      <c r="H1228" s="55"/>
      <c r="I1228" s="55"/>
      <c r="J1228" s="55"/>
      <c r="K1228" s="55"/>
      <c r="L1228" s="55"/>
      <c r="M1228" s="55"/>
      <c r="N1228" s="55"/>
      <c r="O1228" s="55"/>
      <c r="P1228" s="230"/>
    </row>
    <row r="1229" spans="1:16" x14ac:dyDescent="0.25">
      <c r="A1229" s="75"/>
      <c r="H1229" s="55"/>
      <c r="I1229" s="55"/>
      <c r="J1229" s="55"/>
      <c r="K1229" s="55"/>
      <c r="L1229" s="55"/>
      <c r="M1229" s="55"/>
      <c r="N1229" s="55"/>
      <c r="O1229" s="55"/>
      <c r="P1229" s="230"/>
    </row>
    <row r="1230" spans="1:16" x14ac:dyDescent="0.25">
      <c r="H1230" s="55"/>
      <c r="I1230" s="55"/>
      <c r="J1230" s="55"/>
      <c r="K1230" s="55"/>
      <c r="L1230" s="55"/>
      <c r="M1230" s="55"/>
      <c r="N1230" s="55"/>
      <c r="O1230" s="55"/>
      <c r="P1230" s="230"/>
    </row>
    <row r="1231" spans="1:16" x14ac:dyDescent="0.25">
      <c r="A1231" s="75"/>
      <c r="B1231" s="97"/>
      <c r="C1231" s="95"/>
      <c r="D1231" s="92"/>
      <c r="E1231" s="92"/>
      <c r="F1231" s="92"/>
      <c r="G1231" s="92"/>
      <c r="H1231" s="55"/>
      <c r="I1231" s="55"/>
      <c r="J1231" s="55"/>
      <c r="K1231" s="55"/>
      <c r="L1231" s="55"/>
      <c r="M1231" s="55"/>
      <c r="N1231" s="55"/>
      <c r="O1231" s="55"/>
      <c r="P1231" s="230"/>
    </row>
    <row r="1232" spans="1:16" x14ac:dyDescent="0.25">
      <c r="H1232" s="55"/>
      <c r="I1232" s="55"/>
      <c r="J1232" s="55"/>
      <c r="K1232" s="55"/>
      <c r="L1232" s="55"/>
      <c r="M1232" s="55"/>
      <c r="N1232" s="55"/>
      <c r="O1232" s="55"/>
      <c r="P1232" s="230"/>
    </row>
    <row r="1233" spans="1:16" x14ac:dyDescent="0.25">
      <c r="A1233" s="75"/>
      <c r="B1233" s="97"/>
      <c r="C1233" s="95"/>
      <c r="D1233" s="92"/>
      <c r="E1233" s="92"/>
      <c r="F1233" s="92"/>
      <c r="G1233" s="92"/>
      <c r="H1233" s="55"/>
      <c r="I1233" s="55"/>
      <c r="J1233" s="55"/>
      <c r="K1233" s="55"/>
      <c r="L1233" s="55"/>
      <c r="M1233" s="55"/>
      <c r="N1233" s="55"/>
      <c r="O1233" s="55"/>
      <c r="P1233" s="230"/>
    </row>
    <row r="1234" spans="1:16" x14ac:dyDescent="0.25">
      <c r="A1234" s="75"/>
      <c r="B1234" s="97"/>
      <c r="H1234" s="55"/>
      <c r="I1234" s="55"/>
      <c r="J1234" s="55"/>
      <c r="K1234" s="55"/>
      <c r="L1234" s="55"/>
      <c r="M1234" s="55"/>
      <c r="N1234" s="55"/>
      <c r="O1234" s="55"/>
      <c r="P1234" s="230"/>
    </row>
    <row r="1235" spans="1:16" x14ac:dyDescent="0.25">
      <c r="H1235" s="55"/>
      <c r="I1235" s="55"/>
      <c r="J1235" s="55"/>
      <c r="K1235" s="55"/>
      <c r="L1235" s="55"/>
      <c r="M1235" s="55"/>
      <c r="N1235" s="55"/>
      <c r="O1235" s="55"/>
      <c r="P1235" s="230"/>
    </row>
    <row r="1236" spans="1:16" x14ac:dyDescent="0.25">
      <c r="H1236" s="55"/>
      <c r="I1236" s="55"/>
      <c r="J1236" s="55"/>
      <c r="K1236" s="55"/>
      <c r="L1236" s="55"/>
      <c r="M1236" s="55"/>
      <c r="N1236" s="55"/>
      <c r="O1236" s="55"/>
      <c r="P1236" s="230"/>
    </row>
    <row r="1237" spans="1:16" x14ac:dyDescent="0.25">
      <c r="H1237" s="55"/>
      <c r="I1237" s="55"/>
      <c r="J1237" s="55"/>
      <c r="K1237" s="55"/>
      <c r="L1237" s="55"/>
      <c r="M1237" s="55"/>
      <c r="N1237" s="55"/>
      <c r="O1237" s="55"/>
      <c r="P1237" s="230"/>
    </row>
    <row r="1238" spans="1:16" x14ac:dyDescent="0.25">
      <c r="H1238" s="55"/>
      <c r="I1238" s="55"/>
      <c r="J1238" s="55"/>
      <c r="K1238" s="55"/>
      <c r="L1238" s="55"/>
      <c r="M1238" s="55"/>
      <c r="N1238" s="55"/>
      <c r="O1238" s="55"/>
      <c r="P1238" s="230"/>
    </row>
    <row r="1239" spans="1:16" x14ac:dyDescent="0.25">
      <c r="C1239" s="95"/>
      <c r="H1239" s="55"/>
      <c r="I1239" s="55"/>
      <c r="J1239" s="55"/>
      <c r="K1239" s="55"/>
      <c r="L1239" s="55"/>
      <c r="M1239" s="55"/>
      <c r="N1239" s="55"/>
      <c r="O1239" s="55"/>
      <c r="P1239" s="230"/>
    </row>
    <row r="1240" spans="1:16" x14ac:dyDescent="0.25">
      <c r="A1240" s="75"/>
      <c r="B1240" s="97"/>
      <c r="H1240" s="55"/>
      <c r="I1240" s="55"/>
      <c r="J1240" s="55"/>
      <c r="K1240" s="55"/>
      <c r="L1240" s="55"/>
      <c r="M1240" s="55"/>
      <c r="N1240" s="55"/>
      <c r="O1240" s="55"/>
      <c r="P1240" s="230"/>
    </row>
    <row r="1241" spans="1:16" x14ac:dyDescent="0.25">
      <c r="H1241" s="55"/>
      <c r="I1241" s="55"/>
      <c r="J1241" s="55"/>
      <c r="K1241" s="55"/>
      <c r="L1241" s="55"/>
      <c r="M1241" s="55"/>
      <c r="N1241" s="55"/>
      <c r="O1241" s="55"/>
      <c r="P1241" s="230"/>
    </row>
    <row r="1242" spans="1:16" x14ac:dyDescent="0.25">
      <c r="H1242" s="55"/>
      <c r="I1242" s="55"/>
      <c r="J1242" s="55"/>
      <c r="K1242" s="55"/>
      <c r="L1242" s="55"/>
      <c r="M1242" s="55"/>
      <c r="N1242" s="55"/>
      <c r="O1242" s="55"/>
      <c r="P1242" s="230"/>
    </row>
    <row r="1243" spans="1:16" x14ac:dyDescent="0.25">
      <c r="H1243" s="55"/>
      <c r="I1243" s="55"/>
      <c r="J1243" s="55"/>
      <c r="K1243" s="55"/>
      <c r="L1243" s="55"/>
      <c r="M1243" s="55"/>
      <c r="N1243" s="55"/>
      <c r="O1243" s="55"/>
      <c r="P1243" s="230"/>
    </row>
    <row r="1244" spans="1:16" x14ac:dyDescent="0.25">
      <c r="H1244" s="55"/>
      <c r="I1244" s="55"/>
      <c r="J1244" s="55"/>
      <c r="K1244" s="55"/>
      <c r="L1244" s="55"/>
      <c r="M1244" s="55"/>
      <c r="N1244" s="55"/>
      <c r="O1244" s="55"/>
      <c r="P1244" s="230"/>
    </row>
    <row r="1245" spans="1:16" x14ac:dyDescent="0.25">
      <c r="H1245" s="55"/>
      <c r="I1245" s="55"/>
      <c r="J1245" s="55"/>
      <c r="K1245" s="55"/>
      <c r="L1245" s="55"/>
      <c r="M1245" s="55"/>
      <c r="N1245" s="55"/>
      <c r="O1245" s="55"/>
      <c r="P1245" s="230"/>
    </row>
    <row r="1246" spans="1:16" x14ac:dyDescent="0.25">
      <c r="H1246" s="55"/>
      <c r="I1246" s="55"/>
      <c r="J1246" s="55"/>
      <c r="K1246" s="55"/>
      <c r="L1246" s="55"/>
      <c r="M1246" s="55"/>
      <c r="N1246" s="55"/>
      <c r="O1246" s="55"/>
      <c r="P1246" s="230"/>
    </row>
    <row r="1247" spans="1:16" x14ac:dyDescent="0.25">
      <c r="A1247" s="75"/>
      <c r="B1247" s="97"/>
      <c r="C1247" s="95"/>
      <c r="D1247" s="92"/>
      <c r="E1247" s="92"/>
      <c r="F1247" s="92"/>
      <c r="G1247" s="92"/>
      <c r="H1247" s="55"/>
      <c r="I1247" s="55"/>
      <c r="J1247" s="55"/>
      <c r="K1247" s="55"/>
      <c r="L1247" s="55"/>
      <c r="M1247" s="55"/>
      <c r="N1247" s="55"/>
      <c r="O1247" s="55"/>
      <c r="P1247" s="230"/>
    </row>
    <row r="1248" spans="1:16" x14ac:dyDescent="0.25">
      <c r="A1248" s="75"/>
      <c r="B1248" s="97"/>
      <c r="C1248" s="95"/>
      <c r="D1248" s="92"/>
      <c r="E1248" s="92"/>
      <c r="F1248" s="92"/>
      <c r="G1248" s="92"/>
      <c r="H1248" s="55"/>
      <c r="I1248" s="55"/>
      <c r="J1248" s="55"/>
      <c r="K1248" s="55"/>
      <c r="L1248" s="55"/>
      <c r="M1248" s="55"/>
      <c r="N1248" s="55"/>
      <c r="O1248" s="55"/>
      <c r="P1248" s="230"/>
    </row>
    <row r="1249" spans="1:16" x14ac:dyDescent="0.25">
      <c r="A1249" s="75"/>
      <c r="B1249" s="97"/>
      <c r="C1249" s="95"/>
      <c r="D1249" s="92"/>
      <c r="E1249" s="92"/>
      <c r="F1249" s="92"/>
      <c r="G1249" s="92"/>
      <c r="H1249" s="55"/>
      <c r="I1249" s="55"/>
      <c r="J1249" s="55"/>
      <c r="K1249" s="55"/>
      <c r="L1249" s="55"/>
      <c r="M1249" s="55"/>
      <c r="N1249" s="55"/>
      <c r="O1249" s="55"/>
      <c r="P1249" s="230"/>
    </row>
    <row r="1250" spans="1:16" x14ac:dyDescent="0.25">
      <c r="H1250" s="55"/>
      <c r="I1250" s="55"/>
      <c r="J1250" s="55"/>
      <c r="K1250" s="55"/>
      <c r="L1250" s="55"/>
      <c r="M1250" s="55"/>
      <c r="N1250" s="55"/>
      <c r="O1250" s="55"/>
      <c r="P1250" s="230"/>
    </row>
    <row r="1251" spans="1:16" x14ac:dyDescent="0.25">
      <c r="A1251" s="75"/>
      <c r="H1251" s="55"/>
      <c r="I1251" s="55"/>
      <c r="J1251" s="55"/>
      <c r="K1251" s="55"/>
      <c r="L1251" s="55"/>
      <c r="M1251" s="55"/>
      <c r="N1251" s="55"/>
      <c r="O1251" s="55"/>
      <c r="P1251" s="230"/>
    </row>
    <row r="1252" spans="1:16" x14ac:dyDescent="0.25">
      <c r="H1252" s="55"/>
      <c r="I1252" s="55"/>
      <c r="J1252" s="55"/>
      <c r="K1252" s="55"/>
      <c r="L1252" s="55"/>
      <c r="M1252" s="55"/>
      <c r="N1252" s="55"/>
      <c r="O1252" s="55"/>
      <c r="P1252" s="230"/>
    </row>
    <row r="1253" spans="1:16" x14ac:dyDescent="0.25">
      <c r="H1253" s="55"/>
      <c r="I1253" s="55"/>
      <c r="J1253" s="55"/>
      <c r="K1253" s="55"/>
      <c r="L1253" s="55"/>
      <c r="M1253" s="55"/>
      <c r="N1253" s="55"/>
      <c r="O1253" s="55"/>
      <c r="P1253" s="230"/>
    </row>
    <row r="1254" spans="1:16" x14ac:dyDescent="0.25">
      <c r="H1254" s="55"/>
      <c r="I1254" s="55"/>
      <c r="J1254" s="55"/>
      <c r="K1254" s="55"/>
      <c r="L1254" s="55"/>
      <c r="M1254" s="55"/>
      <c r="N1254" s="55"/>
      <c r="O1254" s="55"/>
      <c r="P1254" s="230"/>
    </row>
    <row r="1255" spans="1:16" x14ac:dyDescent="0.25">
      <c r="H1255" s="55"/>
      <c r="I1255" s="55"/>
      <c r="J1255" s="55"/>
      <c r="K1255" s="55"/>
      <c r="L1255" s="55"/>
      <c r="M1255" s="55"/>
      <c r="N1255" s="55"/>
      <c r="O1255" s="55"/>
      <c r="P1255" s="230"/>
    </row>
    <row r="1256" spans="1:16" x14ac:dyDescent="0.25">
      <c r="H1256" s="55"/>
      <c r="I1256" s="55"/>
      <c r="J1256" s="55"/>
      <c r="K1256" s="55"/>
      <c r="L1256" s="55"/>
      <c r="M1256" s="55"/>
      <c r="N1256" s="55"/>
      <c r="O1256" s="55"/>
      <c r="P1256" s="230"/>
    </row>
    <row r="1257" spans="1:16" x14ac:dyDescent="0.25">
      <c r="H1257" s="55"/>
      <c r="I1257" s="55"/>
      <c r="J1257" s="55"/>
      <c r="K1257" s="55"/>
      <c r="L1257" s="55"/>
      <c r="M1257" s="55"/>
      <c r="N1257" s="55"/>
      <c r="O1257" s="55"/>
      <c r="P1257" s="230"/>
    </row>
    <row r="1258" spans="1:16" x14ac:dyDescent="0.25">
      <c r="H1258" s="55"/>
      <c r="I1258" s="55"/>
      <c r="J1258" s="55"/>
      <c r="K1258" s="55"/>
      <c r="L1258" s="55"/>
      <c r="M1258" s="55"/>
      <c r="N1258" s="55"/>
      <c r="O1258" s="55"/>
      <c r="P1258" s="230"/>
    </row>
    <row r="1259" spans="1:16" x14ac:dyDescent="0.25">
      <c r="H1259" s="55"/>
      <c r="I1259" s="55"/>
      <c r="J1259" s="55"/>
      <c r="K1259" s="55"/>
      <c r="L1259" s="55"/>
      <c r="M1259" s="55"/>
      <c r="N1259" s="55"/>
      <c r="O1259" s="55"/>
      <c r="P1259" s="230"/>
    </row>
    <row r="1260" spans="1:16" x14ac:dyDescent="0.25">
      <c r="H1260" s="55"/>
      <c r="I1260" s="55"/>
      <c r="J1260" s="55"/>
      <c r="K1260" s="55"/>
      <c r="L1260" s="55"/>
      <c r="M1260" s="55"/>
      <c r="N1260" s="55"/>
      <c r="O1260" s="55"/>
      <c r="P1260" s="230"/>
    </row>
    <row r="1261" spans="1:16" x14ac:dyDescent="0.25">
      <c r="H1261" s="55"/>
      <c r="I1261" s="55"/>
      <c r="J1261" s="55"/>
      <c r="K1261" s="55"/>
      <c r="L1261" s="55"/>
      <c r="M1261" s="55"/>
      <c r="N1261" s="55"/>
      <c r="O1261" s="55"/>
      <c r="P1261" s="230"/>
    </row>
    <row r="1262" spans="1:16" x14ac:dyDescent="0.25">
      <c r="A1262" s="75"/>
      <c r="D1262" s="92"/>
      <c r="E1262" s="92"/>
      <c r="F1262" s="92"/>
      <c r="G1262" s="92"/>
      <c r="H1262" s="55"/>
      <c r="I1262" s="55"/>
      <c r="J1262" s="55"/>
      <c r="K1262" s="55"/>
      <c r="L1262" s="55"/>
      <c r="M1262" s="55"/>
      <c r="N1262" s="55"/>
      <c r="O1262" s="55"/>
      <c r="P1262" s="230"/>
    </row>
    <row r="1263" spans="1:16" x14ac:dyDescent="0.25">
      <c r="A1263" s="75"/>
      <c r="D1263" s="92"/>
      <c r="E1263" s="92"/>
      <c r="F1263" s="92"/>
      <c r="G1263" s="92"/>
      <c r="H1263" s="55"/>
      <c r="I1263" s="55"/>
      <c r="J1263" s="55"/>
      <c r="K1263" s="55"/>
      <c r="L1263" s="55"/>
      <c r="M1263" s="55"/>
      <c r="N1263" s="55"/>
      <c r="O1263" s="55"/>
      <c r="P1263" s="230"/>
    </row>
    <row r="1264" spans="1:16" x14ac:dyDescent="0.25">
      <c r="A1264" s="75"/>
      <c r="D1264" s="92"/>
      <c r="E1264" s="92"/>
      <c r="F1264" s="92"/>
      <c r="G1264" s="92"/>
      <c r="H1264" s="55"/>
      <c r="I1264" s="55"/>
      <c r="J1264" s="55"/>
      <c r="K1264" s="55"/>
      <c r="L1264" s="55"/>
      <c r="M1264" s="55"/>
      <c r="N1264" s="55"/>
      <c r="O1264" s="55"/>
      <c r="P1264" s="230"/>
    </row>
    <row r="1265" spans="1:16" x14ac:dyDescent="0.25">
      <c r="A1265" s="75"/>
      <c r="D1265" s="92"/>
      <c r="E1265" s="92"/>
      <c r="F1265" s="92"/>
      <c r="G1265" s="92"/>
      <c r="H1265" s="55"/>
      <c r="I1265" s="55"/>
      <c r="J1265" s="55"/>
      <c r="K1265" s="55"/>
      <c r="L1265" s="55"/>
      <c r="M1265" s="55"/>
      <c r="N1265" s="55"/>
      <c r="O1265" s="55"/>
      <c r="P1265" s="230"/>
    </row>
    <row r="1266" spans="1:16" x14ac:dyDescent="0.25">
      <c r="H1266" s="55"/>
      <c r="I1266" s="55"/>
      <c r="J1266" s="55"/>
      <c r="K1266" s="55"/>
      <c r="L1266" s="55"/>
      <c r="M1266" s="55"/>
      <c r="N1266" s="55"/>
      <c r="O1266" s="55"/>
      <c r="P1266" s="230"/>
    </row>
    <row r="1267" spans="1:16" x14ac:dyDescent="0.25">
      <c r="A1267" s="75"/>
      <c r="H1267" s="55"/>
      <c r="I1267" s="55"/>
      <c r="J1267" s="55"/>
      <c r="K1267" s="55"/>
      <c r="L1267" s="55"/>
      <c r="M1267" s="55"/>
      <c r="N1267" s="55"/>
      <c r="O1267" s="55"/>
      <c r="P1267" s="230"/>
    </row>
    <row r="1268" spans="1:16" x14ac:dyDescent="0.25">
      <c r="H1268" s="55"/>
      <c r="I1268" s="55"/>
      <c r="J1268" s="55"/>
      <c r="K1268" s="55"/>
      <c r="L1268" s="55"/>
      <c r="M1268" s="55"/>
      <c r="N1268" s="55"/>
      <c r="O1268" s="55"/>
      <c r="P1268" s="230"/>
    </row>
    <row r="1269" spans="1:16" x14ac:dyDescent="0.25">
      <c r="H1269" s="55"/>
      <c r="I1269" s="55"/>
      <c r="J1269" s="55"/>
      <c r="K1269" s="55"/>
      <c r="L1269" s="55"/>
      <c r="M1269" s="55"/>
      <c r="N1269" s="55"/>
      <c r="O1269" s="55"/>
      <c r="P1269" s="230"/>
    </row>
    <row r="1270" spans="1:16" x14ac:dyDescent="0.25">
      <c r="H1270" s="55"/>
      <c r="I1270" s="55"/>
      <c r="J1270" s="55"/>
      <c r="K1270" s="55"/>
      <c r="L1270" s="55"/>
      <c r="M1270" s="55"/>
      <c r="N1270" s="55"/>
      <c r="O1270" s="55"/>
      <c r="P1270" s="230"/>
    </row>
    <row r="1271" spans="1:16" x14ac:dyDescent="0.25">
      <c r="A1271" s="75"/>
      <c r="D1271" s="92"/>
      <c r="E1271" s="92"/>
      <c r="F1271" s="92"/>
      <c r="G1271" s="92"/>
      <c r="H1271" s="55"/>
      <c r="I1271" s="55"/>
      <c r="J1271" s="55"/>
      <c r="K1271" s="55"/>
      <c r="L1271" s="55"/>
      <c r="M1271" s="55"/>
      <c r="N1271" s="55"/>
      <c r="O1271" s="55"/>
      <c r="P1271" s="230"/>
    </row>
    <row r="1272" spans="1:16" x14ac:dyDescent="0.25">
      <c r="H1272" s="55"/>
      <c r="I1272" s="55"/>
      <c r="J1272" s="55"/>
      <c r="K1272" s="55"/>
      <c r="L1272" s="55"/>
      <c r="M1272" s="55"/>
      <c r="N1272" s="55"/>
      <c r="O1272" s="55"/>
      <c r="P1272" s="230"/>
    </row>
    <row r="1273" spans="1:16" x14ac:dyDescent="0.25">
      <c r="A1273" s="75"/>
      <c r="H1273" s="55"/>
      <c r="I1273" s="55"/>
      <c r="J1273" s="55"/>
      <c r="K1273" s="55"/>
      <c r="L1273" s="55"/>
      <c r="M1273" s="55"/>
      <c r="N1273" s="55"/>
      <c r="O1273" s="55"/>
      <c r="P1273" s="230"/>
    </row>
    <row r="1274" spans="1:16" x14ac:dyDescent="0.25">
      <c r="H1274" s="55"/>
      <c r="I1274" s="55"/>
      <c r="J1274" s="55"/>
      <c r="K1274" s="55"/>
      <c r="L1274" s="55"/>
      <c r="M1274" s="55"/>
      <c r="N1274" s="55"/>
      <c r="O1274" s="55"/>
      <c r="P1274" s="230"/>
    </row>
    <row r="1275" spans="1:16" x14ac:dyDescent="0.25">
      <c r="A1275" s="75"/>
      <c r="B1275" s="97"/>
      <c r="C1275" s="95"/>
      <c r="D1275" s="92"/>
      <c r="E1275" s="92"/>
      <c r="F1275" s="92"/>
      <c r="G1275" s="92"/>
      <c r="H1275" s="55"/>
      <c r="I1275" s="55"/>
      <c r="J1275" s="55"/>
      <c r="K1275" s="55"/>
      <c r="L1275" s="55"/>
      <c r="M1275" s="55"/>
      <c r="N1275" s="55"/>
      <c r="O1275" s="55"/>
      <c r="P1275" s="230"/>
    </row>
    <row r="1276" spans="1:16" x14ac:dyDescent="0.25">
      <c r="H1276" s="55"/>
      <c r="I1276" s="55"/>
      <c r="J1276" s="55"/>
      <c r="K1276" s="55"/>
      <c r="L1276" s="55"/>
      <c r="M1276" s="55"/>
      <c r="N1276" s="55"/>
      <c r="O1276" s="55"/>
      <c r="P1276" s="230"/>
    </row>
    <row r="1277" spans="1:16" x14ac:dyDescent="0.25">
      <c r="H1277" s="55"/>
      <c r="I1277" s="55"/>
      <c r="J1277" s="55"/>
      <c r="K1277" s="55"/>
      <c r="L1277" s="55"/>
      <c r="M1277" s="55"/>
      <c r="N1277" s="55"/>
      <c r="O1277" s="55"/>
      <c r="P1277" s="230"/>
    </row>
    <row r="1278" spans="1:16" x14ac:dyDescent="0.25">
      <c r="A1278" s="75"/>
      <c r="D1278" s="92"/>
      <c r="E1278" s="92"/>
      <c r="F1278" s="92"/>
      <c r="G1278" s="92"/>
      <c r="H1278" s="55"/>
      <c r="I1278" s="55"/>
      <c r="J1278" s="55"/>
      <c r="K1278" s="55"/>
      <c r="L1278" s="55"/>
      <c r="M1278" s="55"/>
      <c r="N1278" s="55"/>
      <c r="O1278" s="55"/>
      <c r="P1278" s="230"/>
    </row>
    <row r="1279" spans="1:16" x14ac:dyDescent="0.25">
      <c r="H1279" s="55"/>
      <c r="I1279" s="55"/>
      <c r="J1279" s="55"/>
      <c r="K1279" s="55"/>
      <c r="L1279" s="55"/>
      <c r="M1279" s="55"/>
      <c r="N1279" s="55"/>
      <c r="O1279" s="55"/>
      <c r="P1279" s="230"/>
    </row>
    <row r="1280" spans="1:16" x14ac:dyDescent="0.25">
      <c r="A1280" s="75"/>
      <c r="B1280" s="97"/>
      <c r="H1280" s="55"/>
      <c r="I1280" s="55"/>
      <c r="J1280" s="55"/>
      <c r="K1280" s="55"/>
      <c r="L1280" s="55"/>
      <c r="M1280" s="55"/>
      <c r="N1280" s="55"/>
      <c r="O1280" s="55"/>
      <c r="P1280" s="230"/>
    </row>
    <row r="1281" spans="1:16" x14ac:dyDescent="0.25">
      <c r="A1281" s="75"/>
      <c r="B1281" s="97"/>
      <c r="H1281" s="55"/>
      <c r="I1281" s="55"/>
      <c r="J1281" s="55"/>
      <c r="K1281" s="55"/>
      <c r="L1281" s="55"/>
      <c r="M1281" s="55"/>
      <c r="N1281" s="55"/>
      <c r="O1281" s="55"/>
      <c r="P1281" s="230"/>
    </row>
    <row r="1282" spans="1:16" x14ac:dyDescent="0.25">
      <c r="A1282" s="75"/>
      <c r="B1282" s="97"/>
      <c r="H1282" s="55"/>
      <c r="I1282" s="55"/>
      <c r="J1282" s="55"/>
      <c r="K1282" s="55"/>
      <c r="L1282" s="55"/>
      <c r="M1282" s="55"/>
      <c r="N1282" s="55"/>
      <c r="O1282" s="55"/>
      <c r="P1282" s="230"/>
    </row>
    <row r="1283" spans="1:16" x14ac:dyDescent="0.25">
      <c r="A1283" s="75"/>
      <c r="B1283" s="97"/>
      <c r="H1283" s="55"/>
      <c r="I1283" s="55"/>
      <c r="J1283" s="55"/>
      <c r="K1283" s="55"/>
      <c r="L1283" s="55"/>
      <c r="M1283" s="55"/>
      <c r="N1283" s="55"/>
      <c r="O1283" s="55"/>
      <c r="P1283" s="230"/>
    </row>
    <row r="1284" spans="1:16" x14ac:dyDescent="0.25">
      <c r="A1284" s="75"/>
      <c r="B1284" s="97"/>
      <c r="H1284" s="55"/>
      <c r="I1284" s="55"/>
      <c r="J1284" s="55"/>
      <c r="K1284" s="55"/>
      <c r="L1284" s="55"/>
      <c r="M1284" s="55"/>
      <c r="N1284" s="55"/>
      <c r="O1284" s="55"/>
      <c r="P1284" s="230"/>
    </row>
    <row r="1285" spans="1:16" x14ac:dyDescent="0.25">
      <c r="H1285" s="55"/>
      <c r="I1285" s="55"/>
      <c r="J1285" s="55"/>
      <c r="K1285" s="55"/>
      <c r="L1285" s="55"/>
      <c r="M1285" s="55"/>
      <c r="N1285" s="55"/>
      <c r="O1285" s="55"/>
      <c r="P1285" s="230"/>
    </row>
    <row r="1286" spans="1:16" x14ac:dyDescent="0.25">
      <c r="H1286" s="55"/>
      <c r="I1286" s="55"/>
      <c r="J1286" s="55"/>
      <c r="K1286" s="55"/>
      <c r="L1286" s="55"/>
      <c r="M1286" s="55"/>
      <c r="N1286" s="55"/>
      <c r="O1286" s="55"/>
      <c r="P1286" s="230"/>
    </row>
    <row r="1287" spans="1:16" x14ac:dyDescent="0.25">
      <c r="C1287" s="95"/>
      <c r="H1287" s="55"/>
      <c r="I1287" s="55"/>
      <c r="J1287" s="55"/>
      <c r="K1287" s="55"/>
      <c r="L1287" s="55"/>
      <c r="M1287" s="55"/>
      <c r="N1287" s="55"/>
      <c r="O1287" s="55"/>
      <c r="P1287" s="230"/>
    </row>
    <row r="1288" spans="1:16" x14ac:dyDescent="0.25">
      <c r="A1288" s="75"/>
      <c r="B1288" s="97"/>
      <c r="H1288" s="55"/>
      <c r="I1288" s="55"/>
      <c r="J1288" s="55"/>
      <c r="K1288" s="55"/>
      <c r="L1288" s="55"/>
      <c r="M1288" s="55"/>
      <c r="N1288" s="55"/>
      <c r="O1288" s="55"/>
      <c r="P1288" s="230"/>
    </row>
    <row r="1289" spans="1:16" x14ac:dyDescent="0.25">
      <c r="H1289" s="55"/>
      <c r="I1289" s="55"/>
      <c r="J1289" s="55"/>
      <c r="K1289" s="55"/>
      <c r="L1289" s="55"/>
      <c r="M1289" s="55"/>
      <c r="N1289" s="55"/>
      <c r="O1289" s="55"/>
      <c r="P1289" s="230"/>
    </row>
    <row r="1290" spans="1:16" x14ac:dyDescent="0.25">
      <c r="H1290" s="55"/>
      <c r="I1290" s="55"/>
      <c r="J1290" s="55"/>
      <c r="K1290" s="55"/>
      <c r="L1290" s="55"/>
      <c r="M1290" s="55"/>
      <c r="N1290" s="55"/>
      <c r="O1290" s="55"/>
      <c r="P1290" s="230"/>
    </row>
    <row r="1291" spans="1:16" x14ac:dyDescent="0.25">
      <c r="H1291" s="55"/>
      <c r="I1291" s="55"/>
      <c r="J1291" s="55"/>
      <c r="K1291" s="55"/>
      <c r="L1291" s="55"/>
      <c r="M1291" s="55"/>
      <c r="N1291" s="55"/>
      <c r="O1291" s="55"/>
      <c r="P1291" s="230"/>
    </row>
    <row r="1292" spans="1:16" x14ac:dyDescent="0.25">
      <c r="H1292" s="55"/>
      <c r="I1292" s="55"/>
      <c r="J1292" s="55"/>
      <c r="K1292" s="55"/>
      <c r="L1292" s="55"/>
      <c r="M1292" s="55"/>
      <c r="N1292" s="55"/>
      <c r="O1292" s="55"/>
      <c r="P1292" s="230"/>
    </row>
    <row r="1293" spans="1:16" x14ac:dyDescent="0.25">
      <c r="H1293" s="55"/>
      <c r="I1293" s="55"/>
      <c r="J1293" s="55"/>
      <c r="K1293" s="55"/>
      <c r="L1293" s="55"/>
      <c r="M1293" s="55"/>
      <c r="N1293" s="55"/>
      <c r="O1293" s="55"/>
      <c r="P1293" s="230"/>
    </row>
    <row r="1294" spans="1:16" x14ac:dyDescent="0.25">
      <c r="H1294" s="55"/>
      <c r="I1294" s="55"/>
      <c r="J1294" s="55"/>
      <c r="K1294" s="55"/>
      <c r="L1294" s="55"/>
      <c r="M1294" s="55"/>
      <c r="N1294" s="55"/>
      <c r="O1294" s="55"/>
      <c r="P1294" s="230"/>
    </row>
    <row r="1295" spans="1:16" x14ac:dyDescent="0.25">
      <c r="H1295" s="55"/>
      <c r="I1295" s="55"/>
      <c r="J1295" s="55"/>
      <c r="K1295" s="55"/>
      <c r="L1295" s="55"/>
      <c r="M1295" s="55"/>
      <c r="N1295" s="55"/>
      <c r="O1295" s="55"/>
      <c r="P1295" s="230"/>
    </row>
    <row r="1296" spans="1:16" x14ac:dyDescent="0.25">
      <c r="A1296" s="75"/>
      <c r="B1296" s="97"/>
      <c r="C1296" s="95"/>
      <c r="D1296" s="92"/>
      <c r="E1296" s="92"/>
      <c r="F1296" s="92"/>
      <c r="G1296" s="92"/>
      <c r="H1296" s="55"/>
      <c r="I1296" s="55"/>
      <c r="J1296" s="55"/>
      <c r="K1296" s="55"/>
      <c r="L1296" s="55"/>
      <c r="M1296" s="55"/>
      <c r="N1296" s="55"/>
      <c r="O1296" s="55"/>
      <c r="P1296" s="230"/>
    </row>
    <row r="1297" spans="1:16" x14ac:dyDescent="0.25">
      <c r="A1297" s="75"/>
      <c r="B1297" s="97"/>
      <c r="C1297" s="95"/>
      <c r="D1297" s="92"/>
      <c r="E1297" s="92"/>
      <c r="F1297" s="92"/>
      <c r="G1297" s="92"/>
      <c r="H1297" s="55"/>
      <c r="I1297" s="55"/>
      <c r="J1297" s="55"/>
      <c r="K1297" s="55"/>
      <c r="L1297" s="55"/>
      <c r="M1297" s="55"/>
      <c r="N1297" s="55"/>
      <c r="O1297" s="55"/>
      <c r="P1297" s="230"/>
    </row>
    <row r="1298" spans="1:16" x14ac:dyDescent="0.25">
      <c r="A1298" s="75"/>
      <c r="B1298" s="97"/>
      <c r="C1298" s="95"/>
      <c r="D1298" s="92"/>
      <c r="E1298" s="92"/>
      <c r="F1298" s="92"/>
      <c r="G1298" s="92"/>
      <c r="H1298" s="55"/>
      <c r="I1298" s="55"/>
      <c r="J1298" s="55"/>
      <c r="K1298" s="55"/>
      <c r="L1298" s="55"/>
      <c r="M1298" s="55"/>
      <c r="N1298" s="55"/>
      <c r="O1298" s="55"/>
      <c r="P1298" s="230"/>
    </row>
    <row r="1299" spans="1:16" x14ac:dyDescent="0.25">
      <c r="H1299" s="55"/>
      <c r="I1299" s="55"/>
      <c r="J1299" s="55"/>
      <c r="K1299" s="55"/>
      <c r="L1299" s="55"/>
      <c r="M1299" s="55"/>
      <c r="N1299" s="55"/>
      <c r="O1299" s="55"/>
      <c r="P1299" s="230"/>
    </row>
    <row r="1300" spans="1:16" x14ac:dyDescent="0.25">
      <c r="A1300" s="75"/>
      <c r="H1300" s="55"/>
      <c r="I1300" s="55"/>
      <c r="J1300" s="55"/>
      <c r="K1300" s="55"/>
      <c r="L1300" s="55"/>
      <c r="M1300" s="55"/>
      <c r="N1300" s="55"/>
      <c r="O1300" s="55"/>
      <c r="P1300" s="230"/>
    </row>
    <row r="1301" spans="1:16" x14ac:dyDescent="0.25">
      <c r="G1301" s="92"/>
      <c r="H1301" s="55"/>
      <c r="I1301" s="55"/>
      <c r="J1301" s="55"/>
      <c r="K1301" s="55"/>
      <c r="L1301" s="55"/>
      <c r="M1301" s="55"/>
      <c r="N1301" s="55"/>
      <c r="O1301" s="55"/>
      <c r="P1301" s="230"/>
    </row>
    <row r="1302" spans="1:16" x14ac:dyDescent="0.25">
      <c r="H1302" s="55"/>
      <c r="I1302" s="55"/>
      <c r="J1302" s="55"/>
      <c r="K1302" s="55"/>
      <c r="L1302" s="55"/>
      <c r="M1302" s="55"/>
      <c r="N1302" s="55"/>
      <c r="O1302" s="55"/>
      <c r="P1302" s="230"/>
    </row>
    <row r="1303" spans="1:16" x14ac:dyDescent="0.25">
      <c r="H1303" s="55"/>
      <c r="I1303" s="55"/>
      <c r="J1303" s="55"/>
      <c r="K1303" s="55"/>
      <c r="L1303" s="55"/>
      <c r="M1303" s="55"/>
      <c r="N1303" s="55"/>
      <c r="O1303" s="55"/>
      <c r="P1303" s="230"/>
    </row>
    <row r="1304" spans="1:16" x14ac:dyDescent="0.25">
      <c r="H1304" s="55"/>
      <c r="I1304" s="55"/>
      <c r="J1304" s="55"/>
      <c r="K1304" s="55"/>
      <c r="L1304" s="55"/>
      <c r="M1304" s="55"/>
      <c r="N1304" s="55"/>
      <c r="O1304" s="55"/>
      <c r="P1304" s="230"/>
    </row>
    <row r="1305" spans="1:16" x14ac:dyDescent="0.25">
      <c r="H1305" s="55"/>
      <c r="I1305" s="55"/>
      <c r="J1305" s="55"/>
      <c r="K1305" s="55"/>
      <c r="L1305" s="55"/>
      <c r="M1305" s="55"/>
      <c r="N1305" s="55"/>
      <c r="O1305" s="55"/>
      <c r="P1305" s="230"/>
    </row>
    <row r="1306" spans="1:16" x14ac:dyDescent="0.25">
      <c r="H1306" s="55"/>
      <c r="I1306" s="55"/>
      <c r="J1306" s="55"/>
      <c r="K1306" s="55"/>
      <c r="L1306" s="55"/>
      <c r="M1306" s="55"/>
      <c r="N1306" s="55"/>
      <c r="O1306" s="55"/>
      <c r="P1306" s="230"/>
    </row>
    <row r="1307" spans="1:16" x14ac:dyDescent="0.25">
      <c r="H1307" s="55"/>
      <c r="I1307" s="55"/>
      <c r="J1307" s="55"/>
      <c r="K1307" s="55"/>
      <c r="L1307" s="55"/>
      <c r="M1307" s="55"/>
      <c r="N1307" s="55"/>
      <c r="O1307" s="55"/>
      <c r="P1307" s="230"/>
    </row>
    <row r="1308" spans="1:16" x14ac:dyDescent="0.25">
      <c r="H1308" s="55"/>
      <c r="I1308" s="55"/>
      <c r="J1308" s="55"/>
      <c r="K1308" s="55"/>
      <c r="L1308" s="55"/>
      <c r="M1308" s="55"/>
      <c r="N1308" s="55"/>
      <c r="O1308" s="55"/>
      <c r="P1308" s="230"/>
    </row>
    <row r="1309" spans="1:16" x14ac:dyDescent="0.25">
      <c r="A1309" s="75"/>
      <c r="D1309" s="92"/>
      <c r="E1309" s="92"/>
      <c r="F1309" s="92"/>
      <c r="G1309" s="92"/>
      <c r="H1309" s="55"/>
      <c r="I1309" s="55"/>
      <c r="J1309" s="55"/>
      <c r="K1309" s="55"/>
      <c r="L1309" s="55"/>
      <c r="M1309" s="55"/>
      <c r="N1309" s="55"/>
      <c r="O1309" s="55"/>
      <c r="P1309" s="230"/>
    </row>
    <row r="1310" spans="1:16" x14ac:dyDescent="0.25">
      <c r="A1310" s="75"/>
      <c r="D1310" s="92"/>
      <c r="E1310" s="92"/>
      <c r="F1310" s="92"/>
      <c r="G1310" s="92"/>
      <c r="H1310" s="55"/>
      <c r="I1310" s="55"/>
      <c r="J1310" s="55"/>
      <c r="K1310" s="55"/>
      <c r="L1310" s="55"/>
      <c r="M1310" s="55"/>
      <c r="N1310" s="55"/>
      <c r="O1310" s="55"/>
      <c r="P1310" s="230"/>
    </row>
    <row r="1311" spans="1:16" x14ac:dyDescent="0.25">
      <c r="A1311" s="75"/>
      <c r="D1311" s="92"/>
      <c r="E1311" s="92"/>
      <c r="F1311" s="92"/>
      <c r="G1311" s="92"/>
      <c r="H1311" s="55"/>
      <c r="I1311" s="55"/>
      <c r="J1311" s="55"/>
      <c r="K1311" s="55"/>
      <c r="L1311" s="55"/>
      <c r="M1311" s="55"/>
      <c r="N1311" s="55"/>
      <c r="O1311" s="55"/>
      <c r="P1311" s="230"/>
    </row>
    <row r="1312" spans="1:16" x14ac:dyDescent="0.25">
      <c r="A1312" s="75"/>
      <c r="D1312" s="92"/>
      <c r="E1312" s="92"/>
      <c r="F1312" s="92"/>
      <c r="G1312" s="92"/>
      <c r="H1312" s="55"/>
      <c r="I1312" s="55"/>
      <c r="J1312" s="55"/>
      <c r="K1312" s="55"/>
      <c r="L1312" s="55"/>
      <c r="M1312" s="55"/>
      <c r="N1312" s="55"/>
      <c r="O1312" s="55"/>
      <c r="P1312" s="230"/>
    </row>
    <row r="1313" spans="1:16" x14ac:dyDescent="0.25">
      <c r="H1313" s="55"/>
      <c r="I1313" s="55"/>
      <c r="J1313" s="55"/>
      <c r="K1313" s="55"/>
      <c r="L1313" s="55"/>
      <c r="M1313" s="55"/>
      <c r="N1313" s="55"/>
      <c r="O1313" s="55"/>
      <c r="P1313" s="230"/>
    </row>
    <row r="1314" spans="1:16" x14ac:dyDescent="0.25">
      <c r="A1314" s="75"/>
      <c r="H1314" s="55"/>
      <c r="I1314" s="55"/>
      <c r="J1314" s="55"/>
      <c r="K1314" s="55"/>
      <c r="L1314" s="55"/>
      <c r="M1314" s="55"/>
      <c r="N1314" s="55"/>
      <c r="O1314" s="55"/>
      <c r="P1314" s="230"/>
    </row>
    <row r="1315" spans="1:16" x14ac:dyDescent="0.25">
      <c r="H1315" s="55"/>
      <c r="I1315" s="55"/>
      <c r="J1315" s="55"/>
      <c r="K1315" s="55"/>
      <c r="L1315" s="55"/>
      <c r="M1315" s="55"/>
      <c r="N1315" s="55"/>
      <c r="O1315" s="55"/>
      <c r="P1315" s="230"/>
    </row>
    <row r="1316" spans="1:16" x14ac:dyDescent="0.25">
      <c r="H1316" s="55"/>
      <c r="I1316" s="55"/>
      <c r="J1316" s="55"/>
      <c r="K1316" s="55"/>
      <c r="L1316" s="55"/>
      <c r="M1316" s="55"/>
      <c r="N1316" s="55"/>
      <c r="O1316" s="55"/>
      <c r="P1316" s="230"/>
    </row>
    <row r="1317" spans="1:16" x14ac:dyDescent="0.25">
      <c r="H1317" s="55"/>
      <c r="I1317" s="55"/>
      <c r="J1317" s="55"/>
      <c r="K1317" s="55"/>
      <c r="L1317" s="55"/>
      <c r="M1317" s="55"/>
      <c r="N1317" s="55"/>
      <c r="O1317" s="55"/>
      <c r="P1317" s="230"/>
    </row>
    <row r="1318" spans="1:16" x14ac:dyDescent="0.25">
      <c r="A1318" s="75"/>
      <c r="D1318" s="92"/>
      <c r="E1318" s="92"/>
      <c r="F1318" s="92"/>
      <c r="G1318" s="92"/>
      <c r="H1318" s="55"/>
      <c r="I1318" s="55"/>
      <c r="J1318" s="55"/>
      <c r="K1318" s="55"/>
      <c r="L1318" s="55"/>
      <c r="M1318" s="55"/>
      <c r="N1318" s="55"/>
      <c r="O1318" s="55"/>
      <c r="P1318" s="230"/>
    </row>
    <row r="1319" spans="1:16" x14ac:dyDescent="0.25">
      <c r="A1319" s="75"/>
      <c r="D1319" s="92"/>
      <c r="E1319" s="92"/>
      <c r="F1319" s="92"/>
      <c r="G1319" s="92"/>
      <c r="H1319" s="55"/>
      <c r="I1319" s="55"/>
      <c r="J1319" s="55"/>
      <c r="K1319" s="55"/>
      <c r="L1319" s="55"/>
      <c r="M1319" s="55"/>
      <c r="N1319" s="55"/>
      <c r="O1319" s="55"/>
      <c r="P1319" s="230"/>
    </row>
    <row r="1320" spans="1:16" x14ac:dyDescent="0.25">
      <c r="A1320" s="75"/>
      <c r="D1320" s="92"/>
      <c r="E1320" s="92"/>
      <c r="F1320" s="92"/>
      <c r="G1320" s="92"/>
      <c r="H1320" s="55"/>
      <c r="I1320" s="55"/>
      <c r="J1320" s="55"/>
      <c r="K1320" s="55"/>
      <c r="L1320" s="55"/>
      <c r="M1320" s="55"/>
      <c r="N1320" s="55"/>
      <c r="O1320" s="55"/>
      <c r="P1320" s="230"/>
    </row>
    <row r="1321" spans="1:16" x14ac:dyDescent="0.25">
      <c r="A1321" s="75"/>
      <c r="H1321" s="55"/>
      <c r="I1321" s="55"/>
      <c r="J1321" s="55"/>
      <c r="K1321" s="55"/>
      <c r="L1321" s="55"/>
      <c r="M1321" s="55"/>
      <c r="N1321" s="55"/>
      <c r="O1321" s="55"/>
      <c r="P1321" s="230"/>
    </row>
    <row r="1322" spans="1:16" x14ac:dyDescent="0.25">
      <c r="A1322" s="75"/>
      <c r="B1322" s="97"/>
      <c r="C1322" s="95"/>
      <c r="D1322" s="92"/>
      <c r="E1322" s="92"/>
      <c r="F1322" s="92"/>
      <c r="G1322" s="92"/>
      <c r="H1322" s="55"/>
      <c r="I1322" s="55"/>
      <c r="J1322" s="55"/>
      <c r="K1322" s="55"/>
      <c r="L1322" s="55"/>
      <c r="M1322" s="55"/>
      <c r="N1322" s="55"/>
      <c r="O1322" s="55"/>
      <c r="P1322" s="230"/>
    </row>
    <row r="1323" spans="1:16" x14ac:dyDescent="0.25">
      <c r="H1323" s="55"/>
      <c r="I1323" s="55"/>
      <c r="J1323" s="55"/>
      <c r="K1323" s="55"/>
      <c r="L1323" s="55"/>
      <c r="M1323" s="55"/>
      <c r="N1323" s="55"/>
      <c r="O1323" s="55"/>
      <c r="P1323" s="230"/>
    </row>
    <row r="1324" spans="1:16" x14ac:dyDescent="0.25">
      <c r="H1324" s="55"/>
      <c r="I1324" s="55"/>
      <c r="J1324" s="55"/>
      <c r="K1324" s="55"/>
      <c r="L1324" s="55"/>
      <c r="M1324" s="55"/>
      <c r="N1324" s="55"/>
      <c r="O1324" s="55"/>
      <c r="P1324" s="230"/>
    </row>
    <row r="1325" spans="1:16" x14ac:dyDescent="0.25">
      <c r="H1325" s="55"/>
      <c r="I1325" s="55"/>
      <c r="J1325" s="55"/>
      <c r="K1325" s="55"/>
      <c r="L1325" s="55"/>
      <c r="M1325" s="55"/>
      <c r="N1325" s="55"/>
      <c r="O1325" s="55"/>
      <c r="P1325" s="230"/>
    </row>
    <row r="1326" spans="1:16" x14ac:dyDescent="0.25">
      <c r="H1326" s="55"/>
      <c r="I1326" s="55"/>
      <c r="J1326" s="55"/>
      <c r="K1326" s="55"/>
      <c r="L1326" s="55"/>
      <c r="M1326" s="55"/>
      <c r="N1326" s="55"/>
      <c r="O1326" s="55"/>
      <c r="P1326" s="230"/>
    </row>
    <row r="1327" spans="1:16" x14ac:dyDescent="0.25">
      <c r="H1327" s="55"/>
      <c r="I1327" s="55"/>
      <c r="J1327" s="55"/>
      <c r="K1327" s="55"/>
      <c r="L1327" s="55"/>
      <c r="M1327" s="55"/>
      <c r="N1327" s="55"/>
      <c r="O1327" s="55"/>
      <c r="P1327" s="230"/>
    </row>
    <row r="1328" spans="1:16" x14ac:dyDescent="0.25">
      <c r="A1328" s="75"/>
      <c r="D1328" s="92"/>
      <c r="E1328" s="92"/>
      <c r="F1328" s="92"/>
      <c r="G1328" s="92"/>
      <c r="H1328" s="55"/>
      <c r="I1328" s="55"/>
      <c r="J1328" s="55"/>
      <c r="K1328" s="55"/>
      <c r="L1328" s="55"/>
      <c r="M1328" s="55"/>
      <c r="N1328" s="55"/>
      <c r="O1328" s="55"/>
      <c r="P1328" s="230"/>
    </row>
    <row r="1329" spans="1:16" x14ac:dyDescent="0.25">
      <c r="H1329" s="55"/>
      <c r="I1329" s="55"/>
      <c r="J1329" s="55"/>
      <c r="K1329" s="55"/>
      <c r="L1329" s="55"/>
      <c r="M1329" s="55"/>
      <c r="N1329" s="55"/>
      <c r="O1329" s="55"/>
      <c r="P1329" s="230"/>
    </row>
    <row r="1330" spans="1:16" x14ac:dyDescent="0.25">
      <c r="H1330" s="55"/>
      <c r="I1330" s="55"/>
      <c r="J1330" s="55"/>
      <c r="K1330" s="55"/>
      <c r="L1330" s="55"/>
      <c r="M1330" s="55"/>
      <c r="N1330" s="55"/>
      <c r="O1330" s="55"/>
      <c r="P1330" s="230"/>
    </row>
    <row r="1331" spans="1:16" x14ac:dyDescent="0.25">
      <c r="H1331" s="55"/>
      <c r="I1331" s="55"/>
      <c r="J1331" s="55"/>
      <c r="K1331" s="55"/>
      <c r="L1331" s="55"/>
      <c r="M1331" s="55"/>
      <c r="N1331" s="55"/>
      <c r="O1331" s="55"/>
      <c r="P1331" s="230"/>
    </row>
    <row r="1332" spans="1:16" x14ac:dyDescent="0.25">
      <c r="H1332" s="55"/>
      <c r="I1332" s="55"/>
      <c r="J1332" s="55"/>
      <c r="K1332" s="55"/>
      <c r="L1332" s="55"/>
      <c r="M1332" s="55"/>
      <c r="N1332" s="55"/>
      <c r="O1332" s="55"/>
      <c r="P1332" s="230"/>
    </row>
    <row r="1333" spans="1:16" x14ac:dyDescent="0.25">
      <c r="H1333" s="55"/>
      <c r="I1333" s="55"/>
      <c r="J1333" s="55"/>
      <c r="K1333" s="55"/>
      <c r="L1333" s="55"/>
      <c r="M1333" s="55"/>
      <c r="N1333" s="55"/>
      <c r="O1333" s="55"/>
      <c r="P1333" s="230"/>
    </row>
    <row r="1334" spans="1:16" x14ac:dyDescent="0.25">
      <c r="H1334" s="55"/>
      <c r="I1334" s="55"/>
      <c r="J1334" s="55"/>
      <c r="K1334" s="55"/>
      <c r="L1334" s="55"/>
      <c r="M1334" s="55"/>
      <c r="N1334" s="55"/>
      <c r="O1334" s="55"/>
      <c r="P1334" s="230"/>
    </row>
    <row r="1335" spans="1:16" x14ac:dyDescent="0.25">
      <c r="C1335" s="95"/>
      <c r="H1335" s="55"/>
      <c r="I1335" s="55"/>
      <c r="J1335" s="55"/>
      <c r="K1335" s="55"/>
      <c r="L1335" s="55"/>
      <c r="M1335" s="55"/>
      <c r="N1335" s="55"/>
      <c r="O1335" s="55"/>
      <c r="P1335" s="230"/>
    </row>
    <row r="1336" spans="1:16" x14ac:dyDescent="0.25">
      <c r="A1336" s="75"/>
      <c r="B1336" s="97"/>
      <c r="H1336" s="55"/>
      <c r="I1336" s="55"/>
      <c r="J1336" s="55"/>
      <c r="K1336" s="55"/>
      <c r="L1336" s="55"/>
      <c r="M1336" s="55"/>
      <c r="N1336" s="55"/>
      <c r="O1336" s="55"/>
      <c r="P1336" s="230"/>
    </row>
    <row r="1337" spans="1:16" x14ac:dyDescent="0.25">
      <c r="H1337" s="55"/>
      <c r="I1337" s="55"/>
      <c r="J1337" s="55"/>
      <c r="K1337" s="55"/>
      <c r="L1337" s="55"/>
      <c r="M1337" s="55"/>
      <c r="N1337" s="55"/>
      <c r="O1337" s="55"/>
      <c r="P1337" s="230"/>
    </row>
    <row r="1338" spans="1:16" x14ac:dyDescent="0.25">
      <c r="H1338" s="55"/>
      <c r="I1338" s="55"/>
      <c r="J1338" s="55"/>
      <c r="K1338" s="55"/>
      <c r="L1338" s="55"/>
      <c r="M1338" s="55"/>
      <c r="N1338" s="55"/>
      <c r="O1338" s="55"/>
      <c r="P1338" s="230"/>
    </row>
    <row r="1339" spans="1:16" x14ac:dyDescent="0.25">
      <c r="H1339" s="55"/>
      <c r="I1339" s="55"/>
      <c r="J1339" s="55"/>
      <c r="K1339" s="55"/>
      <c r="L1339" s="55"/>
      <c r="M1339" s="55"/>
      <c r="N1339" s="55"/>
      <c r="O1339" s="55"/>
      <c r="P1339" s="230"/>
    </row>
    <row r="1340" spans="1:16" x14ac:dyDescent="0.25">
      <c r="H1340" s="55"/>
      <c r="I1340" s="55"/>
      <c r="J1340" s="55"/>
      <c r="K1340" s="55"/>
      <c r="L1340" s="55"/>
      <c r="M1340" s="55"/>
      <c r="N1340" s="55"/>
      <c r="O1340" s="55"/>
      <c r="P1340" s="230"/>
    </row>
    <row r="1341" spans="1:16" x14ac:dyDescent="0.25">
      <c r="H1341" s="55"/>
      <c r="I1341" s="55"/>
      <c r="J1341" s="55"/>
      <c r="K1341" s="55"/>
      <c r="L1341" s="55"/>
      <c r="M1341" s="55"/>
      <c r="N1341" s="55"/>
      <c r="O1341" s="55"/>
      <c r="P1341" s="230"/>
    </row>
    <row r="1342" spans="1:16" x14ac:dyDescent="0.25">
      <c r="H1342" s="55"/>
      <c r="I1342" s="55"/>
      <c r="J1342" s="55"/>
      <c r="K1342" s="55"/>
      <c r="L1342" s="55"/>
      <c r="M1342" s="55"/>
      <c r="N1342" s="55"/>
      <c r="O1342" s="55"/>
      <c r="P1342" s="230"/>
    </row>
    <row r="1343" spans="1:16" x14ac:dyDescent="0.25">
      <c r="A1343" s="75"/>
      <c r="B1343" s="97"/>
      <c r="C1343" s="95"/>
      <c r="D1343" s="92"/>
      <c r="E1343" s="92"/>
      <c r="F1343" s="92"/>
      <c r="G1343" s="92"/>
      <c r="H1343" s="55"/>
      <c r="I1343" s="55"/>
      <c r="J1343" s="55"/>
      <c r="K1343" s="55"/>
      <c r="L1343" s="55"/>
      <c r="M1343" s="55"/>
      <c r="N1343" s="55"/>
      <c r="O1343" s="55"/>
      <c r="P1343" s="230"/>
    </row>
    <row r="1344" spans="1:16" x14ac:dyDescent="0.25">
      <c r="A1344" s="75"/>
      <c r="B1344" s="97"/>
      <c r="C1344" s="95"/>
      <c r="D1344" s="92"/>
      <c r="E1344" s="92"/>
      <c r="F1344" s="92"/>
      <c r="G1344" s="92"/>
      <c r="H1344" s="55"/>
      <c r="I1344" s="55"/>
      <c r="J1344" s="55"/>
      <c r="K1344" s="55"/>
      <c r="L1344" s="55"/>
      <c r="M1344" s="55"/>
      <c r="N1344" s="55"/>
      <c r="O1344" s="55"/>
      <c r="P1344" s="230"/>
    </row>
    <row r="1345" spans="1:16" x14ac:dyDescent="0.25">
      <c r="H1345" s="55"/>
      <c r="I1345" s="55"/>
      <c r="J1345" s="55"/>
      <c r="K1345" s="55"/>
      <c r="L1345" s="55"/>
      <c r="M1345" s="55"/>
      <c r="N1345" s="55"/>
      <c r="O1345" s="55"/>
      <c r="P1345" s="230"/>
    </row>
    <row r="1346" spans="1:16" x14ac:dyDescent="0.25">
      <c r="A1346" s="75"/>
      <c r="H1346" s="55"/>
      <c r="I1346" s="55"/>
      <c r="J1346" s="55"/>
      <c r="K1346" s="55"/>
      <c r="L1346" s="55"/>
      <c r="M1346" s="55"/>
      <c r="N1346" s="55"/>
      <c r="O1346" s="55"/>
      <c r="P1346" s="230"/>
    </row>
    <row r="1347" spans="1:16" x14ac:dyDescent="0.25">
      <c r="H1347" s="55"/>
      <c r="I1347" s="55"/>
      <c r="J1347" s="55"/>
      <c r="K1347" s="55"/>
      <c r="L1347" s="55"/>
      <c r="M1347" s="55"/>
      <c r="N1347" s="55"/>
      <c r="O1347" s="55"/>
      <c r="P1347" s="230"/>
    </row>
    <row r="1348" spans="1:16" x14ac:dyDescent="0.25">
      <c r="H1348" s="55"/>
      <c r="I1348" s="55"/>
      <c r="J1348" s="55"/>
      <c r="K1348" s="55"/>
      <c r="L1348" s="55"/>
      <c r="M1348" s="55"/>
      <c r="N1348" s="55"/>
      <c r="O1348" s="55"/>
      <c r="P1348" s="230"/>
    </row>
    <row r="1349" spans="1:16" x14ac:dyDescent="0.25">
      <c r="H1349" s="55"/>
      <c r="I1349" s="55"/>
      <c r="J1349" s="55"/>
      <c r="K1349" s="55"/>
      <c r="L1349" s="55"/>
      <c r="M1349" s="55"/>
      <c r="N1349" s="55"/>
      <c r="O1349" s="55"/>
      <c r="P1349" s="230"/>
    </row>
    <row r="1350" spans="1:16" x14ac:dyDescent="0.25">
      <c r="H1350" s="55"/>
      <c r="I1350" s="55"/>
      <c r="J1350" s="55"/>
      <c r="K1350" s="55"/>
      <c r="L1350" s="55"/>
      <c r="M1350" s="55"/>
      <c r="N1350" s="55"/>
      <c r="O1350" s="55"/>
      <c r="P1350" s="230"/>
    </row>
    <row r="1351" spans="1:16" x14ac:dyDescent="0.25">
      <c r="H1351" s="55"/>
      <c r="I1351" s="55"/>
      <c r="J1351" s="55"/>
      <c r="K1351" s="55"/>
      <c r="L1351" s="55"/>
      <c r="M1351" s="55"/>
      <c r="N1351" s="55"/>
      <c r="O1351" s="55"/>
      <c r="P1351" s="230"/>
    </row>
    <row r="1352" spans="1:16" x14ac:dyDescent="0.25">
      <c r="H1352" s="55"/>
      <c r="I1352" s="55"/>
      <c r="J1352" s="55"/>
      <c r="K1352" s="55"/>
      <c r="L1352" s="55"/>
      <c r="M1352" s="55"/>
      <c r="N1352" s="55"/>
      <c r="O1352" s="55"/>
      <c r="P1352" s="230"/>
    </row>
    <row r="1353" spans="1:16" x14ac:dyDescent="0.25">
      <c r="H1353" s="55"/>
      <c r="I1353" s="55"/>
      <c r="J1353" s="55"/>
      <c r="K1353" s="55"/>
      <c r="L1353" s="55"/>
      <c r="M1353" s="55"/>
      <c r="N1353" s="55"/>
      <c r="O1353" s="55"/>
      <c r="P1353" s="230"/>
    </row>
    <row r="1354" spans="1:16" x14ac:dyDescent="0.25">
      <c r="H1354" s="55"/>
      <c r="I1354" s="55"/>
      <c r="J1354" s="55"/>
      <c r="K1354" s="55"/>
      <c r="L1354" s="55"/>
      <c r="M1354" s="55"/>
      <c r="N1354" s="55"/>
      <c r="O1354" s="55"/>
      <c r="P1354" s="230"/>
    </row>
    <row r="1355" spans="1:16" x14ac:dyDescent="0.25">
      <c r="A1355" s="75"/>
      <c r="D1355" s="92"/>
      <c r="E1355" s="92"/>
      <c r="F1355" s="92"/>
      <c r="G1355" s="92"/>
      <c r="H1355" s="55"/>
      <c r="I1355" s="55"/>
      <c r="J1355" s="55"/>
      <c r="K1355" s="55"/>
      <c r="L1355" s="55"/>
      <c r="M1355" s="55"/>
      <c r="N1355" s="55"/>
      <c r="O1355" s="55"/>
      <c r="P1355" s="230"/>
    </row>
    <row r="1356" spans="1:16" x14ac:dyDescent="0.25">
      <c r="A1356" s="75"/>
      <c r="D1356" s="92"/>
      <c r="E1356" s="92"/>
      <c r="F1356" s="92"/>
      <c r="G1356" s="92"/>
      <c r="H1356" s="55"/>
      <c r="I1356" s="55"/>
      <c r="J1356" s="55"/>
      <c r="K1356" s="55"/>
      <c r="L1356" s="55"/>
      <c r="M1356" s="55"/>
      <c r="N1356" s="55"/>
      <c r="O1356" s="55"/>
      <c r="P1356" s="230"/>
    </row>
    <row r="1357" spans="1:16" x14ac:dyDescent="0.25">
      <c r="H1357" s="55"/>
      <c r="I1357" s="55"/>
      <c r="J1357" s="55"/>
      <c r="K1357" s="55"/>
      <c r="L1357" s="55"/>
      <c r="M1357" s="55"/>
      <c r="N1357" s="55"/>
      <c r="O1357" s="55"/>
      <c r="P1357" s="230"/>
    </row>
    <row r="1358" spans="1:16" x14ac:dyDescent="0.25">
      <c r="A1358" s="75"/>
      <c r="H1358" s="55"/>
      <c r="I1358" s="55"/>
      <c r="J1358" s="55"/>
      <c r="K1358" s="55"/>
      <c r="L1358" s="55"/>
      <c r="M1358" s="55"/>
      <c r="N1358" s="55"/>
      <c r="O1358" s="55"/>
      <c r="P1358" s="230"/>
    </row>
    <row r="1359" spans="1:16" x14ac:dyDescent="0.25">
      <c r="H1359" s="55"/>
      <c r="I1359" s="55"/>
      <c r="J1359" s="55"/>
      <c r="K1359" s="55"/>
      <c r="L1359" s="55"/>
      <c r="M1359" s="55"/>
      <c r="N1359" s="55"/>
      <c r="O1359" s="55"/>
      <c r="P1359" s="230"/>
    </row>
    <row r="1360" spans="1:16" x14ac:dyDescent="0.25">
      <c r="H1360" s="55"/>
      <c r="I1360" s="55"/>
      <c r="J1360" s="55"/>
      <c r="K1360" s="55"/>
      <c r="L1360" s="55"/>
      <c r="M1360" s="55"/>
      <c r="N1360" s="55"/>
      <c r="O1360" s="55"/>
      <c r="P1360" s="230"/>
    </row>
    <row r="1361" spans="1:16" x14ac:dyDescent="0.25">
      <c r="H1361" s="55"/>
      <c r="I1361" s="55"/>
      <c r="J1361" s="55"/>
      <c r="K1361" s="55"/>
      <c r="L1361" s="55"/>
      <c r="M1361" s="55"/>
      <c r="N1361" s="55"/>
      <c r="O1361" s="55"/>
      <c r="P1361" s="230"/>
    </row>
    <row r="1362" spans="1:16" x14ac:dyDescent="0.25">
      <c r="A1362" s="75"/>
      <c r="D1362" s="92"/>
      <c r="E1362" s="92"/>
      <c r="F1362" s="92"/>
      <c r="G1362" s="92"/>
      <c r="H1362" s="55"/>
      <c r="I1362" s="55"/>
      <c r="J1362" s="55"/>
      <c r="K1362" s="55"/>
      <c r="L1362" s="55"/>
      <c r="M1362" s="55"/>
      <c r="N1362" s="55"/>
      <c r="O1362" s="55"/>
      <c r="P1362" s="230"/>
    </row>
    <row r="1363" spans="1:16" x14ac:dyDescent="0.25">
      <c r="H1363" s="55"/>
      <c r="I1363" s="55"/>
      <c r="J1363" s="55"/>
      <c r="K1363" s="55"/>
      <c r="L1363" s="55"/>
      <c r="M1363" s="55"/>
      <c r="N1363" s="55"/>
      <c r="O1363" s="55"/>
      <c r="P1363" s="230"/>
    </row>
    <row r="1364" spans="1:16" x14ac:dyDescent="0.25">
      <c r="A1364" s="75"/>
      <c r="H1364" s="55"/>
      <c r="I1364" s="55"/>
      <c r="J1364" s="55"/>
      <c r="K1364" s="55"/>
      <c r="L1364" s="55"/>
      <c r="M1364" s="55"/>
      <c r="N1364" s="55"/>
      <c r="O1364" s="55"/>
      <c r="P1364" s="230"/>
    </row>
    <row r="1365" spans="1:16" x14ac:dyDescent="0.25">
      <c r="H1365" s="55"/>
      <c r="I1365" s="55"/>
      <c r="J1365" s="55"/>
      <c r="K1365" s="55"/>
      <c r="L1365" s="55"/>
      <c r="M1365" s="55"/>
      <c r="N1365" s="55"/>
      <c r="O1365" s="55"/>
      <c r="P1365" s="230"/>
    </row>
    <row r="1366" spans="1:16" x14ac:dyDescent="0.25">
      <c r="A1366" s="75"/>
      <c r="B1366" s="97"/>
      <c r="C1366" s="95"/>
      <c r="D1366" s="92"/>
      <c r="E1366" s="92"/>
      <c r="F1366" s="92"/>
      <c r="G1366" s="92"/>
      <c r="H1366" s="55"/>
      <c r="I1366" s="55"/>
      <c r="J1366" s="55"/>
      <c r="K1366" s="55"/>
      <c r="L1366" s="55"/>
      <c r="M1366" s="55"/>
      <c r="N1366" s="55"/>
      <c r="O1366" s="55"/>
      <c r="P1366" s="230"/>
    </row>
    <row r="1367" spans="1:16" x14ac:dyDescent="0.25">
      <c r="H1367" s="55"/>
      <c r="I1367" s="55"/>
      <c r="J1367" s="55"/>
      <c r="K1367" s="55"/>
      <c r="L1367" s="55"/>
      <c r="M1367" s="55"/>
      <c r="N1367" s="55"/>
      <c r="O1367" s="55"/>
      <c r="P1367" s="230"/>
    </row>
    <row r="1368" spans="1:16" x14ac:dyDescent="0.25">
      <c r="H1368" s="55"/>
      <c r="I1368" s="55"/>
      <c r="J1368" s="55"/>
      <c r="K1368" s="55"/>
      <c r="L1368" s="55"/>
      <c r="M1368" s="55"/>
      <c r="N1368" s="55"/>
      <c r="O1368" s="55"/>
      <c r="P1368" s="230"/>
    </row>
    <row r="1369" spans="1:16" x14ac:dyDescent="0.25">
      <c r="H1369" s="55"/>
      <c r="I1369" s="55"/>
      <c r="J1369" s="55"/>
      <c r="K1369" s="55"/>
      <c r="L1369" s="55"/>
      <c r="M1369" s="55"/>
      <c r="N1369" s="55"/>
      <c r="O1369" s="55"/>
      <c r="P1369" s="230"/>
    </row>
    <row r="1370" spans="1:16" x14ac:dyDescent="0.25">
      <c r="H1370" s="55"/>
      <c r="I1370" s="55"/>
      <c r="J1370" s="55"/>
      <c r="K1370" s="55"/>
      <c r="L1370" s="55"/>
      <c r="M1370" s="55"/>
      <c r="N1370" s="55"/>
      <c r="O1370" s="55"/>
      <c r="P1370" s="230"/>
    </row>
    <row r="1371" spans="1:16" x14ac:dyDescent="0.25">
      <c r="H1371" s="55"/>
      <c r="I1371" s="55"/>
      <c r="J1371" s="55"/>
      <c r="K1371" s="55"/>
      <c r="L1371" s="55"/>
      <c r="M1371" s="55"/>
      <c r="N1371" s="55"/>
      <c r="O1371" s="55"/>
      <c r="P1371" s="230"/>
    </row>
    <row r="1372" spans="1:16" x14ac:dyDescent="0.25">
      <c r="A1372" s="75"/>
      <c r="D1372" s="92"/>
      <c r="E1372" s="92"/>
      <c r="F1372" s="92"/>
      <c r="G1372" s="92"/>
      <c r="H1372" s="55"/>
      <c r="I1372" s="55"/>
      <c r="J1372" s="55"/>
      <c r="K1372" s="55"/>
      <c r="L1372" s="55"/>
      <c r="M1372" s="55"/>
      <c r="N1372" s="55"/>
      <c r="O1372" s="55"/>
      <c r="P1372" s="230"/>
    </row>
    <row r="1373" spans="1:16" x14ac:dyDescent="0.25">
      <c r="H1373" s="55"/>
      <c r="I1373" s="55"/>
      <c r="J1373" s="55"/>
      <c r="K1373" s="55"/>
      <c r="L1373" s="55"/>
      <c r="M1373" s="55"/>
      <c r="N1373" s="55"/>
      <c r="O1373" s="55"/>
      <c r="P1373" s="230"/>
    </row>
    <row r="1374" spans="1:16" x14ac:dyDescent="0.25">
      <c r="A1374" s="75"/>
      <c r="B1374" s="97"/>
      <c r="H1374" s="55"/>
      <c r="I1374" s="55"/>
      <c r="J1374" s="55"/>
      <c r="K1374" s="55"/>
      <c r="L1374" s="55"/>
      <c r="M1374" s="55"/>
      <c r="N1374" s="55"/>
      <c r="O1374" s="55"/>
      <c r="P1374" s="230"/>
    </row>
    <row r="1375" spans="1:16" x14ac:dyDescent="0.25">
      <c r="H1375" s="55"/>
      <c r="I1375" s="55"/>
      <c r="J1375" s="55"/>
      <c r="K1375" s="55"/>
      <c r="L1375" s="55"/>
      <c r="M1375" s="55"/>
      <c r="N1375" s="55"/>
      <c r="O1375" s="55"/>
      <c r="P1375" s="230"/>
    </row>
    <row r="1376" spans="1:16" x14ac:dyDescent="0.25">
      <c r="H1376" s="55"/>
      <c r="I1376" s="55"/>
      <c r="J1376" s="55"/>
      <c r="K1376" s="55"/>
      <c r="L1376" s="55"/>
      <c r="M1376" s="55"/>
      <c r="N1376" s="55"/>
      <c r="O1376" s="55"/>
      <c r="P1376" s="230"/>
    </row>
    <row r="1377" spans="1:16" x14ac:dyDescent="0.25">
      <c r="A1377" s="75"/>
      <c r="B1377" s="97"/>
      <c r="C1377" s="95"/>
      <c r="D1377" s="92"/>
      <c r="E1377" s="92"/>
      <c r="F1377" s="92"/>
      <c r="G1377" s="92"/>
      <c r="H1377" s="55"/>
      <c r="I1377" s="55"/>
      <c r="J1377" s="55"/>
      <c r="K1377" s="55"/>
      <c r="L1377" s="55"/>
      <c r="M1377" s="55"/>
      <c r="N1377" s="55"/>
      <c r="O1377" s="55"/>
      <c r="P1377" s="230"/>
    </row>
    <row r="1378" spans="1:16" x14ac:dyDescent="0.25">
      <c r="H1378" s="55"/>
      <c r="I1378" s="55"/>
      <c r="J1378" s="55"/>
      <c r="K1378" s="55"/>
      <c r="L1378" s="55"/>
      <c r="M1378" s="55"/>
      <c r="N1378" s="55"/>
      <c r="O1378" s="55"/>
      <c r="P1378" s="230"/>
    </row>
    <row r="1379" spans="1:16" x14ac:dyDescent="0.25">
      <c r="A1379" s="6"/>
      <c r="B1379" s="137"/>
      <c r="C1379" s="55"/>
      <c r="D1379" s="55"/>
      <c r="E1379" s="55"/>
      <c r="F1379" s="55"/>
      <c r="G1379" s="55"/>
      <c r="H1379" s="55"/>
      <c r="I1379" s="55"/>
      <c r="J1379" s="55"/>
      <c r="K1379" s="55"/>
      <c r="L1379" s="55"/>
      <c r="M1379" s="55"/>
      <c r="N1379" s="55"/>
      <c r="O1379" s="55"/>
      <c r="P1379" s="230"/>
    </row>
    <row r="1380" spans="1:16" x14ac:dyDescent="0.25">
      <c r="A1380" s="6"/>
      <c r="B1380" s="137"/>
      <c r="C1380" s="55"/>
      <c r="D1380" s="55"/>
      <c r="E1380" s="55"/>
      <c r="F1380" s="55"/>
      <c r="G1380" s="55"/>
      <c r="H1380" s="55"/>
      <c r="I1380" s="55"/>
      <c r="J1380" s="55"/>
      <c r="K1380" s="55"/>
      <c r="L1380" s="55"/>
      <c r="M1380" s="55"/>
      <c r="N1380" s="55"/>
      <c r="O1380" s="55"/>
      <c r="P1380" s="230"/>
    </row>
    <row r="1381" spans="1:16" x14ac:dyDescent="0.25">
      <c r="A1381" s="6"/>
      <c r="B1381" s="137"/>
      <c r="C1381" s="55"/>
      <c r="D1381" s="55"/>
      <c r="E1381" s="55"/>
      <c r="F1381" s="55"/>
      <c r="G1381" s="55"/>
      <c r="H1381" s="55"/>
      <c r="I1381" s="55"/>
      <c r="J1381" s="55"/>
      <c r="K1381" s="55"/>
      <c r="L1381" s="55"/>
      <c r="M1381" s="55"/>
      <c r="N1381" s="55"/>
      <c r="O1381" s="55"/>
      <c r="P1381" s="230"/>
    </row>
    <row r="1382" spans="1:16" x14ac:dyDescent="0.25">
      <c r="A1382" s="6"/>
      <c r="B1382" s="137"/>
      <c r="C1382" s="55"/>
      <c r="D1382" s="55"/>
      <c r="E1382" s="55"/>
      <c r="F1382" s="55"/>
      <c r="G1382" s="55"/>
      <c r="H1382" s="55"/>
      <c r="I1382" s="55"/>
      <c r="J1382" s="55"/>
      <c r="K1382" s="55"/>
      <c r="L1382" s="55"/>
      <c r="M1382" s="55"/>
      <c r="N1382" s="55"/>
      <c r="O1382" s="55"/>
      <c r="P1382" s="230"/>
    </row>
    <row r="1383" spans="1:16" x14ac:dyDescent="0.25">
      <c r="A1383" s="6"/>
      <c r="B1383" s="137"/>
      <c r="C1383" s="55"/>
      <c r="D1383" s="55"/>
      <c r="E1383" s="55"/>
      <c r="F1383" s="55"/>
      <c r="G1383" s="55"/>
      <c r="H1383" s="55"/>
      <c r="I1383" s="55"/>
      <c r="J1383" s="55"/>
      <c r="K1383" s="55"/>
      <c r="L1383" s="55"/>
      <c r="M1383" s="55"/>
      <c r="N1383" s="55"/>
      <c r="O1383" s="55"/>
      <c r="P1383" s="230"/>
    </row>
    <row r="1384" spans="1:16" x14ac:dyDescent="0.25">
      <c r="A1384" s="6"/>
      <c r="B1384" s="137"/>
      <c r="C1384" s="55"/>
      <c r="D1384" s="55"/>
      <c r="E1384" s="55"/>
      <c r="F1384" s="55"/>
      <c r="G1384" s="55"/>
      <c r="H1384" s="55"/>
      <c r="I1384" s="55"/>
      <c r="J1384" s="55"/>
      <c r="K1384" s="55"/>
      <c r="L1384" s="55"/>
      <c r="M1384" s="55"/>
      <c r="N1384" s="55"/>
      <c r="O1384" s="55"/>
      <c r="P1384" s="230"/>
    </row>
    <row r="1385" spans="1:16" x14ac:dyDescent="0.25">
      <c r="A1385" s="6"/>
      <c r="B1385" s="137"/>
      <c r="C1385" s="55"/>
      <c r="D1385" s="55"/>
      <c r="E1385" s="55"/>
      <c r="F1385" s="55"/>
      <c r="G1385" s="55"/>
      <c r="H1385" s="55"/>
      <c r="I1385" s="55"/>
      <c r="J1385" s="55"/>
      <c r="K1385" s="55"/>
      <c r="L1385" s="55"/>
      <c r="M1385" s="55"/>
      <c r="N1385" s="55"/>
      <c r="O1385" s="55"/>
      <c r="P1385" s="230"/>
    </row>
    <row r="1386" spans="1:16" x14ac:dyDescent="0.25">
      <c r="A1386" s="6"/>
      <c r="B1386" s="137"/>
      <c r="C1386" s="55"/>
      <c r="D1386" s="55"/>
      <c r="E1386" s="55"/>
      <c r="F1386" s="55"/>
      <c r="G1386" s="55"/>
      <c r="H1386" s="55"/>
      <c r="I1386" s="55"/>
      <c r="J1386" s="55"/>
      <c r="K1386" s="55"/>
      <c r="L1386" s="55"/>
      <c r="M1386" s="55"/>
      <c r="N1386" s="55"/>
      <c r="O1386" s="55"/>
      <c r="P1386" s="230"/>
    </row>
    <row r="1387" spans="1:16" x14ac:dyDescent="0.25">
      <c r="A1387" s="6"/>
      <c r="B1387" s="137"/>
      <c r="C1387" s="55"/>
      <c r="D1387" s="55"/>
      <c r="E1387" s="55"/>
      <c r="F1387" s="55"/>
      <c r="G1387" s="55"/>
      <c r="H1387" s="55"/>
      <c r="I1387" s="55"/>
      <c r="J1387" s="55"/>
      <c r="K1387" s="55"/>
      <c r="L1387" s="55"/>
      <c r="M1387" s="55"/>
      <c r="N1387" s="55"/>
      <c r="O1387" s="55"/>
      <c r="P1387" s="230"/>
    </row>
    <row r="1390" spans="1:16" x14ac:dyDescent="0.25">
      <c r="A1390" s="6"/>
      <c r="B1390" s="137"/>
      <c r="C1390" s="55"/>
    </row>
    <row r="1392" spans="1:16" x14ac:dyDescent="0.25">
      <c r="A1392" s="6"/>
      <c r="B1392" s="137"/>
      <c r="C1392" s="55"/>
    </row>
    <row r="1393" spans="1:16" x14ac:dyDescent="0.25">
      <c r="A1393" s="6"/>
      <c r="B1393" s="137"/>
      <c r="C1393" s="55"/>
      <c r="P1393" s="229" t="s">
        <v>176</v>
      </c>
    </row>
    <row r="1394" spans="1:16" x14ac:dyDescent="0.25">
      <c r="A1394" s="6"/>
      <c r="B1394" s="137"/>
      <c r="C1394" s="55"/>
    </row>
  </sheetData>
  <mergeCells count="239">
    <mergeCell ref="A578:P578"/>
    <mergeCell ref="A579:P579"/>
    <mergeCell ref="A580:P580"/>
    <mergeCell ref="A572:P572"/>
    <mergeCell ref="A573:P573"/>
    <mergeCell ref="A574:P574"/>
    <mergeCell ref="A575:P575"/>
    <mergeCell ref="A576:P576"/>
    <mergeCell ref="A577:P577"/>
    <mergeCell ref="A566:P566"/>
    <mergeCell ref="A567:P567"/>
    <mergeCell ref="A568:P568"/>
    <mergeCell ref="A569:P569"/>
    <mergeCell ref="A570:P570"/>
    <mergeCell ref="A571:P571"/>
    <mergeCell ref="A560:P560"/>
    <mergeCell ref="A561:P561"/>
    <mergeCell ref="A562:P562"/>
    <mergeCell ref="A563:P563"/>
    <mergeCell ref="A564:P564"/>
    <mergeCell ref="A565:P565"/>
    <mergeCell ref="M532:M534"/>
    <mergeCell ref="N532:N534"/>
    <mergeCell ref="O532:O534"/>
    <mergeCell ref="A558:P558"/>
    <mergeCell ref="A559:P559"/>
    <mergeCell ref="H532:H534"/>
    <mergeCell ref="I532:I534"/>
    <mergeCell ref="J532:J534"/>
    <mergeCell ref="K532:K534"/>
    <mergeCell ref="L532:L534"/>
    <mergeCell ref="A556:B556"/>
    <mergeCell ref="A557:B557"/>
    <mergeCell ref="D532:F533"/>
    <mergeCell ref="H506:H508"/>
    <mergeCell ref="I506:I508"/>
    <mergeCell ref="J506:J508"/>
    <mergeCell ref="K506:K508"/>
    <mergeCell ref="L506:L508"/>
    <mergeCell ref="M506:M508"/>
    <mergeCell ref="N506:N508"/>
    <mergeCell ref="O506:O508"/>
    <mergeCell ref="D506:F507"/>
    <mergeCell ref="H478:H480"/>
    <mergeCell ref="I478:I480"/>
    <mergeCell ref="J478:J480"/>
    <mergeCell ref="K478:K480"/>
    <mergeCell ref="L478:L480"/>
    <mergeCell ref="M478:M480"/>
    <mergeCell ref="N478:N480"/>
    <mergeCell ref="O478:O480"/>
    <mergeCell ref="D478:F479"/>
    <mergeCell ref="H426:H428"/>
    <mergeCell ref="I426:I428"/>
    <mergeCell ref="J426:J428"/>
    <mergeCell ref="K426:K428"/>
    <mergeCell ref="L426:L428"/>
    <mergeCell ref="N426:N428"/>
    <mergeCell ref="O426:O428"/>
    <mergeCell ref="H452:H454"/>
    <mergeCell ref="I452:I454"/>
    <mergeCell ref="J452:J454"/>
    <mergeCell ref="K452:K454"/>
    <mergeCell ref="L452:L454"/>
    <mergeCell ref="M452:M454"/>
    <mergeCell ref="N452:N454"/>
    <mergeCell ref="O452:O454"/>
    <mergeCell ref="M426:M428"/>
    <mergeCell ref="M372:M374"/>
    <mergeCell ref="N372:N374"/>
    <mergeCell ref="O372:O374"/>
    <mergeCell ref="H399:H401"/>
    <mergeCell ref="I399:I401"/>
    <mergeCell ref="J399:J401"/>
    <mergeCell ref="K399:K401"/>
    <mergeCell ref="L399:L401"/>
    <mergeCell ref="M399:M401"/>
    <mergeCell ref="H372:H374"/>
    <mergeCell ref="I372:I374"/>
    <mergeCell ref="J372:J374"/>
    <mergeCell ref="K372:K374"/>
    <mergeCell ref="L372:L374"/>
    <mergeCell ref="N399:N401"/>
    <mergeCell ref="O399:O401"/>
    <mergeCell ref="O345:O347"/>
    <mergeCell ref="D345:F346"/>
    <mergeCell ref="H319:H321"/>
    <mergeCell ref="I319:I321"/>
    <mergeCell ref="J319:J321"/>
    <mergeCell ref="K319:K321"/>
    <mergeCell ref="L319:L321"/>
    <mergeCell ref="M319:M321"/>
    <mergeCell ref="N319:N321"/>
    <mergeCell ref="O319:O321"/>
    <mergeCell ref="D319:F320"/>
    <mergeCell ref="H345:H347"/>
    <mergeCell ref="I345:I347"/>
    <mergeCell ref="J345:J347"/>
    <mergeCell ref="K345:K347"/>
    <mergeCell ref="L345:L347"/>
    <mergeCell ref="M345:M347"/>
    <mergeCell ref="N345:N347"/>
    <mergeCell ref="M266:M268"/>
    <mergeCell ref="N266:N268"/>
    <mergeCell ref="O266:O268"/>
    <mergeCell ref="H292:H294"/>
    <mergeCell ref="I292:I294"/>
    <mergeCell ref="J292:J294"/>
    <mergeCell ref="K292:K294"/>
    <mergeCell ref="L292:L294"/>
    <mergeCell ref="M292:M294"/>
    <mergeCell ref="H266:H268"/>
    <mergeCell ref="I266:I268"/>
    <mergeCell ref="J266:J268"/>
    <mergeCell ref="K266:K268"/>
    <mergeCell ref="L266:L268"/>
    <mergeCell ref="N292:N294"/>
    <mergeCell ref="O292:O294"/>
    <mergeCell ref="O240:O242"/>
    <mergeCell ref="D240:F241"/>
    <mergeCell ref="H213:H215"/>
    <mergeCell ref="I213:I215"/>
    <mergeCell ref="J213:J215"/>
    <mergeCell ref="K213:K215"/>
    <mergeCell ref="L213:L215"/>
    <mergeCell ref="M213:M215"/>
    <mergeCell ref="N213:N215"/>
    <mergeCell ref="O213:O215"/>
    <mergeCell ref="H240:H242"/>
    <mergeCell ref="I240:I242"/>
    <mergeCell ref="J240:J242"/>
    <mergeCell ref="K240:K242"/>
    <mergeCell ref="L240:L242"/>
    <mergeCell ref="M240:M242"/>
    <mergeCell ref="N240:N242"/>
    <mergeCell ref="H161:H163"/>
    <mergeCell ref="I161:I163"/>
    <mergeCell ref="J161:J163"/>
    <mergeCell ref="K161:K163"/>
    <mergeCell ref="L161:L163"/>
    <mergeCell ref="M161:M163"/>
    <mergeCell ref="N161:N163"/>
    <mergeCell ref="O161:O163"/>
    <mergeCell ref="H187:H189"/>
    <mergeCell ref="I187:I189"/>
    <mergeCell ref="J187:J189"/>
    <mergeCell ref="K187:K189"/>
    <mergeCell ref="L187:L189"/>
    <mergeCell ref="M187:M189"/>
    <mergeCell ref="N187:N189"/>
    <mergeCell ref="O187:O189"/>
    <mergeCell ref="M108:M110"/>
    <mergeCell ref="N108:N110"/>
    <mergeCell ref="O108:O110"/>
    <mergeCell ref="A130:B130"/>
    <mergeCell ref="C134:D134"/>
    <mergeCell ref="H135:H137"/>
    <mergeCell ref="I135:I137"/>
    <mergeCell ref="J135:J137"/>
    <mergeCell ref="K135:K137"/>
    <mergeCell ref="H108:H110"/>
    <mergeCell ref="I108:I110"/>
    <mergeCell ref="J108:J110"/>
    <mergeCell ref="K108:K110"/>
    <mergeCell ref="L108:L110"/>
    <mergeCell ref="L135:L137"/>
    <mergeCell ref="M135:M137"/>
    <mergeCell ref="N135:N137"/>
    <mergeCell ref="O135:O137"/>
    <mergeCell ref="D108:F109"/>
    <mergeCell ref="O55:O57"/>
    <mergeCell ref="D55:F56"/>
    <mergeCell ref="H83:H85"/>
    <mergeCell ref="I83:I85"/>
    <mergeCell ref="J83:J85"/>
    <mergeCell ref="K83:K85"/>
    <mergeCell ref="L83:L85"/>
    <mergeCell ref="M83:M85"/>
    <mergeCell ref="N83:N85"/>
    <mergeCell ref="O83:O85"/>
    <mergeCell ref="D83:F84"/>
    <mergeCell ref="D3:F4"/>
    <mergeCell ref="D29:F30"/>
    <mergeCell ref="H55:H57"/>
    <mergeCell ref="I55:I57"/>
    <mergeCell ref="J55:J57"/>
    <mergeCell ref="K55:K57"/>
    <mergeCell ref="L55:L57"/>
    <mergeCell ref="M55:M57"/>
    <mergeCell ref="N55:N57"/>
    <mergeCell ref="M3:M5"/>
    <mergeCell ref="N3:N5"/>
    <mergeCell ref="O3:O5"/>
    <mergeCell ref="H29:H31"/>
    <mergeCell ref="I29:I31"/>
    <mergeCell ref="J29:J31"/>
    <mergeCell ref="K29:K31"/>
    <mergeCell ref="L29:L31"/>
    <mergeCell ref="M29:M31"/>
    <mergeCell ref="H3:H5"/>
    <mergeCell ref="I3:I5"/>
    <mergeCell ref="J3:J5"/>
    <mergeCell ref="K3:K5"/>
    <mergeCell ref="L3:L5"/>
    <mergeCell ref="N29:N31"/>
    <mergeCell ref="O29:O31"/>
    <mergeCell ref="A70:B70"/>
    <mergeCell ref="A17:B17"/>
    <mergeCell ref="A42:B42"/>
    <mergeCell ref="A96:B96"/>
    <mergeCell ref="A121:B121"/>
    <mergeCell ref="A149:B149"/>
    <mergeCell ref="A174:B174"/>
    <mergeCell ref="A201:B201"/>
    <mergeCell ref="A227:B227"/>
    <mergeCell ref="A493:B493"/>
    <mergeCell ref="A520:B520"/>
    <mergeCell ref="A545:B545"/>
    <mergeCell ref="D135:F136"/>
    <mergeCell ref="D161:F162"/>
    <mergeCell ref="D187:F188"/>
    <mergeCell ref="D213:F214"/>
    <mergeCell ref="A253:B253"/>
    <mergeCell ref="A279:B279"/>
    <mergeCell ref="A306:B306"/>
    <mergeCell ref="A332:B332"/>
    <mergeCell ref="A359:B359"/>
    <mergeCell ref="A386:B386"/>
    <mergeCell ref="A413:B413"/>
    <mergeCell ref="A439:B439"/>
    <mergeCell ref="A466:B466"/>
    <mergeCell ref="D266:F267"/>
    <mergeCell ref="D292:F293"/>
    <mergeCell ref="D399:F400"/>
    <mergeCell ref="D372:F373"/>
    <mergeCell ref="D452:F453"/>
    <mergeCell ref="D426:F427"/>
    <mergeCell ref="A422:B422"/>
    <mergeCell ref="C425:D425"/>
  </mergeCells>
  <pageMargins left="0.11811023622047245" right="0.11811023622047245" top="0.15748031496062992" bottom="0.15748031496062992" header="0.31496062992125984" footer="0.31496062992125984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14"/>
  <sheetViews>
    <sheetView tabSelected="1" topLeftCell="A322" workbookViewId="0">
      <selection activeCell="A480" sqref="A480:P480"/>
    </sheetView>
  </sheetViews>
  <sheetFormatPr defaultRowHeight="15.75" x14ac:dyDescent="0.25"/>
  <cols>
    <col min="1" max="1" width="39.42578125" style="184" customWidth="1"/>
    <col min="2" max="2" width="18.7109375" style="67" customWidth="1"/>
    <col min="3" max="3" width="11.42578125" style="94" customWidth="1"/>
    <col min="4" max="4" width="10.140625" style="66" customWidth="1"/>
    <col min="5" max="5" width="9.7109375" style="66" customWidth="1"/>
    <col min="6" max="6" width="10.28515625" style="66" customWidth="1"/>
    <col min="7" max="7" width="18.42578125" style="66" customWidth="1"/>
    <col min="8" max="13" width="12" style="66" customWidth="1"/>
    <col min="14" max="14" width="14.140625" style="66" customWidth="1"/>
    <col min="15" max="15" width="12" style="66" customWidth="1"/>
    <col min="16" max="16" width="21" style="229" customWidth="1"/>
    <col min="17" max="17" width="10.85546875" style="123" hidden="1" customWidth="1"/>
    <col min="18" max="18" width="10.85546875" style="6" hidden="1" customWidth="1"/>
    <col min="19" max="19" width="10.85546875" style="6" customWidth="1"/>
    <col min="20" max="16384" width="9.140625" style="6"/>
  </cols>
  <sheetData>
    <row r="1" spans="1:23" x14ac:dyDescent="0.25">
      <c r="A1" s="62"/>
      <c r="B1" s="49"/>
      <c r="C1" s="78"/>
      <c r="D1" s="79"/>
      <c r="E1" s="79"/>
      <c r="F1" s="79"/>
      <c r="G1" s="79"/>
      <c r="H1" s="29"/>
      <c r="I1" s="29"/>
      <c r="J1" s="29"/>
      <c r="K1" s="29"/>
      <c r="L1" s="29"/>
      <c r="M1" s="29"/>
      <c r="N1" s="29"/>
      <c r="O1" s="29"/>
      <c r="P1" s="192"/>
    </row>
    <row r="2" spans="1:23" ht="16.5" thickBot="1" x14ac:dyDescent="0.3">
      <c r="A2" s="75" t="s">
        <v>0</v>
      </c>
      <c r="B2" s="49"/>
      <c r="C2" s="80"/>
      <c r="P2" s="193"/>
      <c r="W2" s="106"/>
    </row>
    <row r="3" spans="1:23" ht="15.75" customHeight="1" x14ac:dyDescent="0.25">
      <c r="A3" s="7" t="s">
        <v>148</v>
      </c>
      <c r="B3" s="82"/>
      <c r="C3" s="41" t="s">
        <v>149</v>
      </c>
      <c r="D3" s="251" t="s">
        <v>150</v>
      </c>
      <c r="E3" s="252"/>
      <c r="F3" s="253"/>
      <c r="G3" s="24" t="s">
        <v>151</v>
      </c>
      <c r="H3" s="264" t="s">
        <v>152</v>
      </c>
      <c r="I3" s="261" t="s">
        <v>153</v>
      </c>
      <c r="J3" s="267" t="s">
        <v>154</v>
      </c>
      <c r="K3" s="261" t="s">
        <v>155</v>
      </c>
      <c r="L3" s="267" t="s">
        <v>156</v>
      </c>
      <c r="M3" s="261" t="s">
        <v>157</v>
      </c>
      <c r="N3" s="261" t="s">
        <v>158</v>
      </c>
      <c r="O3" s="258" t="s">
        <v>159</v>
      </c>
      <c r="P3" s="194" t="s">
        <v>170</v>
      </c>
    </row>
    <row r="4" spans="1:23" ht="16.5" thickBot="1" x14ac:dyDescent="0.3">
      <c r="A4" s="18" t="s">
        <v>160</v>
      </c>
      <c r="B4" s="9"/>
      <c r="C4" s="42" t="s">
        <v>161</v>
      </c>
      <c r="D4" s="254"/>
      <c r="E4" s="255"/>
      <c r="F4" s="256"/>
      <c r="G4" s="20" t="s">
        <v>173</v>
      </c>
      <c r="H4" s="265"/>
      <c r="I4" s="262"/>
      <c r="J4" s="268"/>
      <c r="K4" s="262"/>
      <c r="L4" s="268"/>
      <c r="M4" s="262"/>
      <c r="N4" s="262"/>
      <c r="O4" s="259"/>
      <c r="P4" s="176" t="s">
        <v>171</v>
      </c>
    </row>
    <row r="5" spans="1:23" ht="16.5" thickBot="1" x14ac:dyDescent="0.3">
      <c r="A5" s="13"/>
      <c r="B5" s="93"/>
      <c r="C5" s="57"/>
      <c r="D5" s="14" t="s">
        <v>162</v>
      </c>
      <c r="E5" s="14" t="s">
        <v>163</v>
      </c>
      <c r="F5" s="52" t="s">
        <v>164</v>
      </c>
      <c r="G5" s="14" t="s">
        <v>165</v>
      </c>
      <c r="H5" s="266"/>
      <c r="I5" s="263"/>
      <c r="J5" s="269"/>
      <c r="K5" s="263"/>
      <c r="L5" s="269"/>
      <c r="M5" s="263"/>
      <c r="N5" s="263"/>
      <c r="O5" s="260"/>
      <c r="P5" s="187"/>
    </row>
    <row r="6" spans="1:23" x14ac:dyDescent="0.25">
      <c r="A6" s="7"/>
      <c r="B6" s="16" t="s">
        <v>5</v>
      </c>
      <c r="C6" s="41"/>
      <c r="D6" s="12"/>
      <c r="E6" s="24"/>
      <c r="F6" s="33"/>
      <c r="G6" s="20"/>
      <c r="H6" s="178"/>
      <c r="I6" s="24"/>
      <c r="J6" s="179"/>
      <c r="K6" s="24"/>
      <c r="L6" s="179"/>
      <c r="M6" s="24"/>
      <c r="N6" s="24"/>
      <c r="O6" s="179"/>
      <c r="P6" s="194"/>
      <c r="Q6" s="124"/>
    </row>
    <row r="7" spans="1:23" x14ac:dyDescent="0.25">
      <c r="A7" s="18" t="s">
        <v>91</v>
      </c>
      <c r="B7" s="49"/>
      <c r="C7" s="42" t="s">
        <v>92</v>
      </c>
      <c r="D7" s="12">
        <v>2.33</v>
      </c>
      <c r="E7" s="20">
        <v>8.1199999999999992</v>
      </c>
      <c r="F7" s="33">
        <v>15.549999999999997</v>
      </c>
      <c r="G7" s="12">
        <v>144.59999999999997</v>
      </c>
      <c r="H7" s="12">
        <v>3.2999999999999988E-2</v>
      </c>
      <c r="I7" s="20">
        <v>0</v>
      </c>
      <c r="J7" s="11">
        <v>40</v>
      </c>
      <c r="K7" s="20">
        <v>0.62</v>
      </c>
      <c r="L7" s="11">
        <v>8.1</v>
      </c>
      <c r="M7" s="20">
        <v>22.5</v>
      </c>
      <c r="N7" s="20">
        <v>3.9</v>
      </c>
      <c r="O7" s="11">
        <v>0.38</v>
      </c>
      <c r="P7" s="176" t="s">
        <v>186</v>
      </c>
      <c r="Q7" s="124"/>
    </row>
    <row r="8" spans="1:23" ht="31.5" x14ac:dyDescent="0.25">
      <c r="A8" s="18" t="s">
        <v>24</v>
      </c>
      <c r="B8" s="49"/>
      <c r="C8" s="42" t="s">
        <v>199</v>
      </c>
      <c r="D8" s="12">
        <v>9.4700000000000006</v>
      </c>
      <c r="E8" s="20">
        <v>7.9</v>
      </c>
      <c r="F8" s="33">
        <v>39</v>
      </c>
      <c r="G8" s="12">
        <v>257.89999999999998</v>
      </c>
      <c r="H8" s="12">
        <v>0.18999999999999997</v>
      </c>
      <c r="I8" s="20">
        <v>1.1699999999999997</v>
      </c>
      <c r="J8" s="11">
        <v>38</v>
      </c>
      <c r="K8" s="20">
        <v>0.14999999999999997</v>
      </c>
      <c r="L8" s="11">
        <v>136.89999999999995</v>
      </c>
      <c r="M8" s="20">
        <v>182.86999999999998</v>
      </c>
      <c r="N8" s="20">
        <v>47.599999999999994</v>
      </c>
      <c r="O8" s="11">
        <v>1.2199999999999998</v>
      </c>
      <c r="P8" s="176" t="s">
        <v>190</v>
      </c>
      <c r="Q8" s="124"/>
    </row>
    <row r="9" spans="1:23" x14ac:dyDescent="0.25">
      <c r="A9" s="18" t="s">
        <v>187</v>
      </c>
      <c r="B9" s="9"/>
      <c r="C9" s="42" t="s">
        <v>185</v>
      </c>
      <c r="D9" s="12">
        <v>1.46</v>
      </c>
      <c r="E9" s="20">
        <v>1.0765</v>
      </c>
      <c r="F9" s="20">
        <v>11.959999999999999</v>
      </c>
      <c r="G9" s="12">
        <v>63.7</v>
      </c>
      <c r="H9" s="12">
        <v>1.7499999999999998E-2</v>
      </c>
      <c r="I9" s="20">
        <v>0.66999999999999993</v>
      </c>
      <c r="J9" s="11">
        <v>7.9999999999999982</v>
      </c>
      <c r="K9" s="20">
        <v>0</v>
      </c>
      <c r="L9" s="11">
        <v>63.015000000000001</v>
      </c>
      <c r="M9" s="20">
        <v>48.36</v>
      </c>
      <c r="N9" s="20">
        <v>12.2</v>
      </c>
      <c r="O9" s="11">
        <v>1.2999999999999996</v>
      </c>
      <c r="P9" s="176" t="s">
        <v>191</v>
      </c>
      <c r="Q9" s="124"/>
    </row>
    <row r="10" spans="1:23" x14ac:dyDescent="0.25">
      <c r="A10" s="18" t="s">
        <v>70</v>
      </c>
      <c r="B10" s="9"/>
      <c r="C10" s="42">
        <v>120</v>
      </c>
      <c r="D10" s="12">
        <v>0.48</v>
      </c>
      <c r="E10" s="20">
        <v>0.48</v>
      </c>
      <c r="F10" s="20">
        <v>11.759999999999998</v>
      </c>
      <c r="G10" s="20">
        <v>56.399999999999984</v>
      </c>
      <c r="H10" s="10">
        <v>3.599999999999999E-2</v>
      </c>
      <c r="I10" s="19">
        <v>11.999999999999996</v>
      </c>
      <c r="J10" s="47">
        <v>0</v>
      </c>
      <c r="K10" s="19">
        <v>0.24</v>
      </c>
      <c r="L10" s="47">
        <v>19.2</v>
      </c>
      <c r="M10" s="19">
        <v>13.2</v>
      </c>
      <c r="N10" s="19">
        <v>10.799999999999999</v>
      </c>
      <c r="O10" s="47">
        <v>2.6399999999999997</v>
      </c>
      <c r="P10" s="176" t="s">
        <v>189</v>
      </c>
      <c r="Q10" s="124"/>
    </row>
    <row r="11" spans="1:23" ht="35.25" customHeight="1" thickBot="1" x14ac:dyDescent="0.3">
      <c r="A11" s="18" t="s">
        <v>37</v>
      </c>
      <c r="B11" s="49"/>
      <c r="C11" s="42">
        <v>30</v>
      </c>
      <c r="D11" s="12">
        <v>2.25</v>
      </c>
      <c r="E11" s="20">
        <v>0.87</v>
      </c>
      <c r="F11" s="33">
        <v>15.419999999999998</v>
      </c>
      <c r="G11" s="12">
        <v>78.599999999999994</v>
      </c>
      <c r="H11" s="12">
        <v>3.3000000000000002E-2</v>
      </c>
      <c r="I11" s="20">
        <v>0</v>
      </c>
      <c r="J11" s="11">
        <v>0</v>
      </c>
      <c r="K11" s="20">
        <v>0.51</v>
      </c>
      <c r="L11" s="11">
        <v>5.7</v>
      </c>
      <c r="M11" s="20">
        <v>19.5</v>
      </c>
      <c r="N11" s="20">
        <v>3.9</v>
      </c>
      <c r="O11" s="11">
        <v>0.36</v>
      </c>
      <c r="P11" s="176" t="s">
        <v>188</v>
      </c>
      <c r="Q11" s="124"/>
    </row>
    <row r="12" spans="1:23" ht="16.5" thickBot="1" x14ac:dyDescent="0.3">
      <c r="A12" s="183" t="s">
        <v>167</v>
      </c>
      <c r="B12" s="98"/>
      <c r="C12" s="58">
        <v>595</v>
      </c>
      <c r="D12" s="22">
        <f>D7+D8+D9+D10+D11</f>
        <v>15.990000000000002</v>
      </c>
      <c r="E12" s="22">
        <f t="shared" ref="E12:O12" si="0">E7+E8+E9+E10+E11</f>
        <v>18.4465</v>
      </c>
      <c r="F12" s="22">
        <f t="shared" si="0"/>
        <v>93.689999999999984</v>
      </c>
      <c r="G12" s="22">
        <f t="shared" si="0"/>
        <v>601.19999999999993</v>
      </c>
      <c r="H12" s="22">
        <f t="shared" si="0"/>
        <v>0.3095</v>
      </c>
      <c r="I12" s="22">
        <f t="shared" si="0"/>
        <v>13.839999999999996</v>
      </c>
      <c r="J12" s="22">
        <f t="shared" si="0"/>
        <v>86</v>
      </c>
      <c r="K12" s="22">
        <f t="shared" si="0"/>
        <v>1.52</v>
      </c>
      <c r="L12" s="22">
        <f t="shared" si="0"/>
        <v>232.91499999999991</v>
      </c>
      <c r="M12" s="22">
        <f t="shared" si="0"/>
        <v>286.42999999999995</v>
      </c>
      <c r="N12" s="22">
        <f t="shared" si="0"/>
        <v>78.399999999999991</v>
      </c>
      <c r="O12" s="22">
        <f t="shared" si="0"/>
        <v>5.8999999999999995</v>
      </c>
      <c r="P12" s="195"/>
    </row>
    <row r="13" spans="1:23" x14ac:dyDescent="0.25">
      <c r="A13" s="7"/>
      <c r="B13" s="16" t="s">
        <v>168</v>
      </c>
      <c r="C13" s="42"/>
      <c r="D13" s="12"/>
      <c r="E13" s="24"/>
      <c r="F13" s="11"/>
      <c r="G13" s="24"/>
      <c r="H13" s="11"/>
      <c r="I13" s="20"/>
      <c r="J13" s="11"/>
      <c r="K13" s="20"/>
      <c r="L13" s="11"/>
      <c r="M13" s="20"/>
      <c r="N13" s="20"/>
      <c r="O13" s="11"/>
      <c r="P13" s="194"/>
    </row>
    <row r="14" spans="1:23" x14ac:dyDescent="0.25">
      <c r="A14" s="18" t="s">
        <v>85</v>
      </c>
      <c r="B14" s="49"/>
      <c r="C14" s="42">
        <v>35</v>
      </c>
      <c r="D14" s="11">
        <v>2.59</v>
      </c>
      <c r="E14" s="20">
        <v>3.29</v>
      </c>
      <c r="F14" s="11">
        <v>25.584999999999997</v>
      </c>
      <c r="G14" s="20">
        <v>142.44999999999999</v>
      </c>
      <c r="H14" s="11">
        <v>4.5499999999999999E-2</v>
      </c>
      <c r="I14" s="20"/>
      <c r="J14" s="11"/>
      <c r="K14" s="20">
        <v>1.2949999999999999</v>
      </c>
      <c r="L14" s="11">
        <v>9.1</v>
      </c>
      <c r="M14" s="20">
        <v>29.4</v>
      </c>
      <c r="N14" s="20">
        <v>10.5</v>
      </c>
      <c r="O14" s="11">
        <v>0.49</v>
      </c>
      <c r="P14" s="176"/>
    </row>
    <row r="15" spans="1:23" ht="16.5" thickBot="1" x14ac:dyDescent="0.3">
      <c r="A15" s="18" t="s">
        <v>88</v>
      </c>
      <c r="B15" s="9"/>
      <c r="C15" s="42">
        <v>200</v>
      </c>
      <c r="D15" s="11">
        <v>5.8</v>
      </c>
      <c r="E15" s="20">
        <v>5</v>
      </c>
      <c r="F15" s="11">
        <v>9.6</v>
      </c>
      <c r="G15" s="20">
        <v>107</v>
      </c>
      <c r="H15" s="11">
        <v>0.08</v>
      </c>
      <c r="I15" s="20">
        <v>2.6</v>
      </c>
      <c r="J15" s="11">
        <v>40</v>
      </c>
      <c r="K15" s="20"/>
      <c r="L15" s="11">
        <v>240</v>
      </c>
      <c r="M15" s="20">
        <v>180</v>
      </c>
      <c r="N15" s="20">
        <v>28</v>
      </c>
      <c r="O15" s="11">
        <v>0.2</v>
      </c>
      <c r="P15" s="188" t="s">
        <v>192</v>
      </c>
    </row>
    <row r="16" spans="1:23" s="23" customFormat="1" ht="16.5" thickBot="1" x14ac:dyDescent="0.3">
      <c r="A16" s="183" t="s">
        <v>167</v>
      </c>
      <c r="B16" s="99"/>
      <c r="C16" s="21">
        <v>235</v>
      </c>
      <c r="D16" s="22">
        <f>SUM(D14:D15)</f>
        <v>8.39</v>
      </c>
      <c r="E16" s="22">
        <f t="shared" ref="E16:O16" si="1">SUM(E14:E15)</f>
        <v>8.2899999999999991</v>
      </c>
      <c r="F16" s="22">
        <f t="shared" si="1"/>
        <v>35.184999999999995</v>
      </c>
      <c r="G16" s="22">
        <f t="shared" si="1"/>
        <v>249.45</v>
      </c>
      <c r="H16" s="22">
        <f t="shared" si="1"/>
        <v>0.1255</v>
      </c>
      <c r="I16" s="22">
        <f t="shared" si="1"/>
        <v>2.6</v>
      </c>
      <c r="J16" s="22">
        <f t="shared" si="1"/>
        <v>40</v>
      </c>
      <c r="K16" s="22">
        <f t="shared" si="1"/>
        <v>1.2949999999999999</v>
      </c>
      <c r="L16" s="22">
        <f t="shared" si="1"/>
        <v>249.1</v>
      </c>
      <c r="M16" s="22">
        <f t="shared" si="1"/>
        <v>209.4</v>
      </c>
      <c r="N16" s="22">
        <f t="shared" si="1"/>
        <v>38.5</v>
      </c>
      <c r="O16" s="22">
        <f t="shared" si="1"/>
        <v>0.69</v>
      </c>
      <c r="P16" s="195"/>
      <c r="Q16" s="123"/>
    </row>
    <row r="17" spans="1:18" s="23" customFormat="1" ht="17.25" customHeight="1" thickBot="1" x14ac:dyDescent="0.3">
      <c r="A17" s="249" t="s">
        <v>367</v>
      </c>
      <c r="B17" s="250"/>
      <c r="C17" s="107">
        <f>C12+C16</f>
        <v>830</v>
      </c>
      <c r="D17" s="85">
        <f>D12+D16</f>
        <v>24.380000000000003</v>
      </c>
      <c r="E17" s="85">
        <f t="shared" ref="E17:O17" si="2">E12+E16</f>
        <v>26.736499999999999</v>
      </c>
      <c r="F17" s="85">
        <f t="shared" si="2"/>
        <v>128.87499999999997</v>
      </c>
      <c r="G17" s="85">
        <f t="shared" si="2"/>
        <v>850.64999999999986</v>
      </c>
      <c r="H17" s="85">
        <f t="shared" si="2"/>
        <v>0.435</v>
      </c>
      <c r="I17" s="85">
        <f t="shared" si="2"/>
        <v>16.439999999999998</v>
      </c>
      <c r="J17" s="85">
        <f t="shared" si="2"/>
        <v>126</v>
      </c>
      <c r="K17" s="85">
        <f t="shared" si="2"/>
        <v>2.8149999999999999</v>
      </c>
      <c r="L17" s="85">
        <f t="shared" si="2"/>
        <v>482.01499999999987</v>
      </c>
      <c r="M17" s="85">
        <f t="shared" si="2"/>
        <v>495.82999999999993</v>
      </c>
      <c r="N17" s="85">
        <f t="shared" si="2"/>
        <v>116.89999999999999</v>
      </c>
      <c r="O17" s="85">
        <f t="shared" si="2"/>
        <v>6.59</v>
      </c>
      <c r="P17" s="194"/>
      <c r="Q17" s="123">
        <f>G17/2720</f>
        <v>0.31273897058823524</v>
      </c>
      <c r="R17" s="131" t="s">
        <v>323</v>
      </c>
    </row>
    <row r="18" spans="1:18" x14ac:dyDescent="0.25">
      <c r="A18" s="7"/>
      <c r="B18" s="16" t="s">
        <v>12</v>
      </c>
      <c r="C18" s="17"/>
      <c r="D18" s="179"/>
      <c r="E18" s="24"/>
      <c r="F18" s="179"/>
      <c r="G18" s="24"/>
      <c r="H18" s="179"/>
      <c r="I18" s="24"/>
      <c r="J18" s="179"/>
      <c r="K18" s="24"/>
      <c r="L18" s="179"/>
      <c r="M18" s="24"/>
      <c r="N18" s="24"/>
      <c r="O18" s="179"/>
      <c r="P18" s="198"/>
    </row>
    <row r="19" spans="1:18" x14ac:dyDescent="0.25">
      <c r="A19" s="18" t="s">
        <v>30</v>
      </c>
      <c r="B19" s="73"/>
      <c r="C19" s="19">
        <v>100</v>
      </c>
      <c r="D19" s="11">
        <v>1.1000000000000001</v>
      </c>
      <c r="E19" s="20">
        <v>0.2</v>
      </c>
      <c r="F19" s="20">
        <v>3.8</v>
      </c>
      <c r="G19" s="11">
        <v>24</v>
      </c>
      <c r="H19" s="12">
        <v>0.06</v>
      </c>
      <c r="I19" s="20">
        <v>25</v>
      </c>
      <c r="J19" s="11">
        <v>0</v>
      </c>
      <c r="K19" s="20">
        <v>0.7</v>
      </c>
      <c r="L19" s="11">
        <v>14</v>
      </c>
      <c r="M19" s="20">
        <v>26</v>
      </c>
      <c r="N19" s="20">
        <v>20</v>
      </c>
      <c r="O19" s="11">
        <v>0.9</v>
      </c>
      <c r="P19" s="176" t="s">
        <v>194</v>
      </c>
      <c r="Q19" s="124"/>
    </row>
    <row r="20" spans="1:18" ht="31.5" x14ac:dyDescent="0.25">
      <c r="A20" s="18" t="s">
        <v>374</v>
      </c>
      <c r="B20" s="9"/>
      <c r="C20" s="19" t="s">
        <v>207</v>
      </c>
      <c r="D20" s="166">
        <v>2.29</v>
      </c>
      <c r="E20" s="167">
        <v>6.45</v>
      </c>
      <c r="F20" s="166">
        <v>18.262499999999999</v>
      </c>
      <c r="G20" s="167">
        <v>105.95</v>
      </c>
      <c r="H20" s="166">
        <v>6.0500000000000005E-2</v>
      </c>
      <c r="I20" s="167">
        <v>15.815</v>
      </c>
      <c r="J20" s="166">
        <v>10</v>
      </c>
      <c r="K20" s="167">
        <v>2.38</v>
      </c>
      <c r="L20" s="166">
        <v>58.05</v>
      </c>
      <c r="M20" s="167">
        <v>55.1</v>
      </c>
      <c r="N20" s="167">
        <v>23.024999999999999</v>
      </c>
      <c r="O20" s="166">
        <v>0.84499999999999997</v>
      </c>
      <c r="P20" s="176" t="s">
        <v>195</v>
      </c>
      <c r="Q20" s="124"/>
    </row>
    <row r="21" spans="1:18" ht="31.5" x14ac:dyDescent="0.25">
      <c r="A21" s="18" t="s">
        <v>94</v>
      </c>
      <c r="B21" s="9"/>
      <c r="C21" s="19" t="s">
        <v>200</v>
      </c>
      <c r="D21" s="11">
        <v>17.912500000000001</v>
      </c>
      <c r="E21" s="20">
        <v>30.1</v>
      </c>
      <c r="F21" s="11">
        <v>38.9</v>
      </c>
      <c r="G21" s="20">
        <v>494.99999999999994</v>
      </c>
      <c r="H21" s="11">
        <v>0.14249999999999996</v>
      </c>
      <c r="I21" s="20">
        <v>11.239999999999998</v>
      </c>
      <c r="J21" s="11">
        <v>36.375</v>
      </c>
      <c r="K21" s="20">
        <v>4.8499999999999996</v>
      </c>
      <c r="L21" s="11">
        <v>69.625</v>
      </c>
      <c r="M21" s="20">
        <v>239.24999999999997</v>
      </c>
      <c r="N21" s="20">
        <v>54.144999999999996</v>
      </c>
      <c r="O21" s="11">
        <v>5.2150000000000007</v>
      </c>
      <c r="P21" s="176" t="s">
        <v>196</v>
      </c>
    </row>
    <row r="22" spans="1:18" x14ac:dyDescent="0.25">
      <c r="A22" s="76" t="s">
        <v>34</v>
      </c>
      <c r="B22" s="9"/>
      <c r="C22" s="19">
        <v>180</v>
      </c>
      <c r="D22" s="11">
        <v>0.9</v>
      </c>
      <c r="E22" s="20">
        <v>0</v>
      </c>
      <c r="F22" s="11">
        <v>18.18</v>
      </c>
      <c r="G22" s="46">
        <v>76.319999999999993</v>
      </c>
      <c r="H22" s="47">
        <v>1.9799999999999998E-2</v>
      </c>
      <c r="I22" s="19">
        <v>3.5999999999999996</v>
      </c>
      <c r="J22" s="47">
        <v>0</v>
      </c>
      <c r="K22" s="19">
        <v>0.18000000000000002</v>
      </c>
      <c r="L22" s="47">
        <v>12.6</v>
      </c>
      <c r="M22" s="19">
        <v>12.6</v>
      </c>
      <c r="N22" s="19">
        <v>7.2</v>
      </c>
      <c r="O22" s="47">
        <v>2.52</v>
      </c>
      <c r="P22" s="176" t="s">
        <v>197</v>
      </c>
    </row>
    <row r="23" spans="1:18" ht="14.25" customHeight="1" x14ac:dyDescent="0.25">
      <c r="A23" s="76" t="s">
        <v>13</v>
      </c>
      <c r="B23" s="9"/>
      <c r="C23" s="19">
        <v>60</v>
      </c>
      <c r="D23" s="11">
        <v>3.96</v>
      </c>
      <c r="E23" s="20">
        <v>0.72</v>
      </c>
      <c r="F23" s="11">
        <v>23.76</v>
      </c>
      <c r="G23" s="46">
        <v>118.80000000000001</v>
      </c>
      <c r="H23" s="47">
        <v>0.10200000000000002</v>
      </c>
      <c r="I23" s="19"/>
      <c r="J23" s="47"/>
      <c r="K23" s="19">
        <v>0.84</v>
      </c>
      <c r="L23" s="47">
        <v>17.400000000000002</v>
      </c>
      <c r="M23" s="19">
        <v>90.000000000000014</v>
      </c>
      <c r="N23" s="19">
        <v>28.200000000000006</v>
      </c>
      <c r="O23" s="47">
        <v>2.3400000000000003</v>
      </c>
      <c r="P23" s="176" t="s">
        <v>198</v>
      </c>
    </row>
    <row r="24" spans="1:18" ht="18.75" customHeight="1" thickBot="1" x14ac:dyDescent="0.3">
      <c r="A24" s="185" t="s">
        <v>35</v>
      </c>
      <c r="B24" s="9"/>
      <c r="C24" s="19">
        <v>50</v>
      </c>
      <c r="D24" s="47">
        <v>3.8</v>
      </c>
      <c r="E24" s="19">
        <v>0.4</v>
      </c>
      <c r="F24" s="47">
        <v>24.6</v>
      </c>
      <c r="G24" s="46">
        <v>117.5</v>
      </c>
      <c r="H24" s="47">
        <v>5.5000000000000007E-2</v>
      </c>
      <c r="I24" s="19">
        <v>0</v>
      </c>
      <c r="J24" s="47">
        <v>0</v>
      </c>
      <c r="K24" s="19">
        <v>0.55000000000000004</v>
      </c>
      <c r="L24" s="47">
        <v>10</v>
      </c>
      <c r="M24" s="19">
        <v>32.5</v>
      </c>
      <c r="N24" s="19">
        <v>7.0000000000000009</v>
      </c>
      <c r="O24" s="47">
        <v>0.55000000000000016</v>
      </c>
      <c r="P24" s="176" t="s">
        <v>188</v>
      </c>
    </row>
    <row r="25" spans="1:18" ht="17.25" customHeight="1" thickBot="1" x14ac:dyDescent="0.3">
      <c r="A25" s="183" t="s">
        <v>167</v>
      </c>
      <c r="B25" s="98"/>
      <c r="C25" s="83">
        <v>900</v>
      </c>
      <c r="D25" s="22">
        <f>SUM(D19:D24)</f>
        <v>29.962500000000002</v>
      </c>
      <c r="E25" s="22">
        <f t="shared" ref="E25:O25" si="3">SUM(E19:E24)</f>
        <v>37.869999999999997</v>
      </c>
      <c r="F25" s="22">
        <f t="shared" si="3"/>
        <v>127.5025</v>
      </c>
      <c r="G25" s="22">
        <f t="shared" si="3"/>
        <v>937.56999999999994</v>
      </c>
      <c r="H25" s="22">
        <f t="shared" si="3"/>
        <v>0.43979999999999997</v>
      </c>
      <c r="I25" s="22">
        <f t="shared" si="3"/>
        <v>55.654999999999994</v>
      </c>
      <c r="J25" s="22">
        <f t="shared" si="3"/>
        <v>46.375</v>
      </c>
      <c r="K25" s="22">
        <f t="shared" si="3"/>
        <v>9.5</v>
      </c>
      <c r="L25" s="22">
        <f t="shared" si="3"/>
        <v>181.67500000000001</v>
      </c>
      <c r="M25" s="22">
        <f t="shared" si="3"/>
        <v>455.45</v>
      </c>
      <c r="N25" s="22">
        <f t="shared" si="3"/>
        <v>139.57</v>
      </c>
      <c r="O25" s="22">
        <f t="shared" si="3"/>
        <v>12.370000000000001</v>
      </c>
      <c r="P25" s="195"/>
      <c r="Q25" s="123">
        <f>G25/2720</f>
        <v>0.34469485294117647</v>
      </c>
      <c r="R25" s="134" t="s">
        <v>320</v>
      </c>
    </row>
    <row r="26" spans="1:18" ht="18.75" customHeight="1" thickBot="1" x14ac:dyDescent="0.3">
      <c r="A26" s="183" t="s">
        <v>169</v>
      </c>
      <c r="B26" s="100"/>
      <c r="C26" s="83">
        <f>C12+C16+C25</f>
        <v>1730</v>
      </c>
      <c r="D26" s="22">
        <f t="shared" ref="D26:O26" si="4">D12+D16+D25</f>
        <v>54.342500000000001</v>
      </c>
      <c r="E26" s="22">
        <f t="shared" si="4"/>
        <v>64.606499999999997</v>
      </c>
      <c r="F26" s="22">
        <f t="shared" si="4"/>
        <v>256.37749999999994</v>
      </c>
      <c r="G26" s="22">
        <f t="shared" si="4"/>
        <v>1788.2199999999998</v>
      </c>
      <c r="H26" s="22">
        <f t="shared" si="4"/>
        <v>0.87480000000000002</v>
      </c>
      <c r="I26" s="22">
        <f t="shared" si="4"/>
        <v>72.094999999999999</v>
      </c>
      <c r="J26" s="22">
        <f t="shared" si="4"/>
        <v>172.375</v>
      </c>
      <c r="K26" s="22">
        <f t="shared" si="4"/>
        <v>12.315</v>
      </c>
      <c r="L26" s="22">
        <f t="shared" si="4"/>
        <v>663.68999999999983</v>
      </c>
      <c r="M26" s="22">
        <f t="shared" si="4"/>
        <v>951.28</v>
      </c>
      <c r="N26" s="22">
        <f t="shared" si="4"/>
        <v>256.46999999999997</v>
      </c>
      <c r="O26" s="22">
        <f t="shared" si="4"/>
        <v>18.96</v>
      </c>
      <c r="P26" s="195"/>
      <c r="Q26" s="123">
        <f>G26/2720</f>
        <v>0.65743382352941171</v>
      </c>
      <c r="R26" s="131" t="s">
        <v>321</v>
      </c>
    </row>
    <row r="27" spans="1:18" x14ac:dyDescent="0.25">
      <c r="A27" s="185"/>
      <c r="B27" s="9"/>
      <c r="C27" s="8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99"/>
    </row>
    <row r="28" spans="1:18" ht="16.5" thickBot="1" x14ac:dyDescent="0.3">
      <c r="A28" s="75" t="s">
        <v>1</v>
      </c>
      <c r="B28" s="97"/>
      <c r="C28" s="80"/>
      <c r="P28" s="200"/>
    </row>
    <row r="29" spans="1:18" ht="15.75" customHeight="1" x14ac:dyDescent="0.25">
      <c r="A29" s="7" t="s">
        <v>148</v>
      </c>
      <c r="B29" s="82"/>
      <c r="C29" s="41" t="s">
        <v>149</v>
      </c>
      <c r="D29" s="251" t="s">
        <v>150</v>
      </c>
      <c r="E29" s="252"/>
      <c r="F29" s="253"/>
      <c r="G29" s="24" t="s">
        <v>151</v>
      </c>
      <c r="H29" s="264" t="s">
        <v>152</v>
      </c>
      <c r="I29" s="261" t="s">
        <v>153</v>
      </c>
      <c r="J29" s="261" t="s">
        <v>154</v>
      </c>
      <c r="K29" s="261" t="s">
        <v>155</v>
      </c>
      <c r="L29" s="267" t="s">
        <v>156</v>
      </c>
      <c r="M29" s="261" t="s">
        <v>157</v>
      </c>
      <c r="N29" s="261" t="s">
        <v>158</v>
      </c>
      <c r="O29" s="258" t="s">
        <v>159</v>
      </c>
      <c r="P29" s="194" t="s">
        <v>170</v>
      </c>
    </row>
    <row r="30" spans="1:18" ht="16.5" thickBot="1" x14ac:dyDescent="0.3">
      <c r="A30" s="18" t="s">
        <v>160</v>
      </c>
      <c r="B30" s="9"/>
      <c r="C30" s="42" t="s">
        <v>161</v>
      </c>
      <c r="D30" s="254"/>
      <c r="E30" s="255"/>
      <c r="F30" s="256"/>
      <c r="G30" s="20" t="s">
        <v>173</v>
      </c>
      <c r="H30" s="268"/>
      <c r="I30" s="262"/>
      <c r="J30" s="262"/>
      <c r="K30" s="262"/>
      <c r="L30" s="268"/>
      <c r="M30" s="262"/>
      <c r="N30" s="262"/>
      <c r="O30" s="259"/>
      <c r="P30" s="176" t="s">
        <v>171</v>
      </c>
    </row>
    <row r="31" spans="1:18" ht="16.5" thickBot="1" x14ac:dyDescent="0.3">
      <c r="A31" s="13"/>
      <c r="B31" s="93"/>
      <c r="C31" s="57"/>
      <c r="D31" s="14" t="s">
        <v>162</v>
      </c>
      <c r="E31" s="15" t="s">
        <v>163</v>
      </c>
      <c r="F31" s="14" t="s">
        <v>164</v>
      </c>
      <c r="G31" s="14" t="s">
        <v>165</v>
      </c>
      <c r="H31" s="269"/>
      <c r="I31" s="263"/>
      <c r="J31" s="263"/>
      <c r="K31" s="263"/>
      <c r="L31" s="269"/>
      <c r="M31" s="263"/>
      <c r="N31" s="263"/>
      <c r="O31" s="260"/>
      <c r="P31" s="187"/>
    </row>
    <row r="32" spans="1:18" x14ac:dyDescent="0.25">
      <c r="A32" s="7"/>
      <c r="B32" s="16" t="s">
        <v>5</v>
      </c>
      <c r="C32" s="41"/>
      <c r="D32" s="178"/>
      <c r="E32" s="24"/>
      <c r="F32" s="24"/>
      <c r="G32" s="24"/>
      <c r="H32" s="179"/>
      <c r="I32" s="24"/>
      <c r="J32" s="24"/>
      <c r="K32" s="24"/>
      <c r="L32" s="179"/>
      <c r="M32" s="24"/>
      <c r="N32" s="24"/>
      <c r="O32" s="179"/>
      <c r="P32" s="194"/>
    </row>
    <row r="33" spans="1:18" x14ac:dyDescent="0.25">
      <c r="A33" s="18" t="s">
        <v>90</v>
      </c>
      <c r="B33" s="49"/>
      <c r="C33" s="42" t="s">
        <v>89</v>
      </c>
      <c r="D33" s="12">
        <v>6.2750000000000004</v>
      </c>
      <c r="E33" s="20">
        <v>12.11</v>
      </c>
      <c r="F33" s="20">
        <v>15.549999999999997</v>
      </c>
      <c r="G33" s="20">
        <v>196.09999999999997</v>
      </c>
      <c r="H33" s="11">
        <v>3.7999999999999985E-2</v>
      </c>
      <c r="I33" s="20">
        <v>0.105</v>
      </c>
      <c r="J33" s="20">
        <v>71.5</v>
      </c>
      <c r="K33" s="20">
        <v>0.67999999999999994</v>
      </c>
      <c r="L33" s="11">
        <v>158.09999999999997</v>
      </c>
      <c r="M33" s="20">
        <v>112.49999999999999</v>
      </c>
      <c r="N33" s="20">
        <v>12.149999999999999</v>
      </c>
      <c r="O33" s="11">
        <v>0.48499999999999999</v>
      </c>
      <c r="P33" s="176" t="s">
        <v>201</v>
      </c>
    </row>
    <row r="34" spans="1:18" ht="31.5" x14ac:dyDescent="0.25">
      <c r="A34" s="18" t="s">
        <v>16</v>
      </c>
      <c r="B34" s="49"/>
      <c r="C34" s="42" t="s">
        <v>199</v>
      </c>
      <c r="D34" s="12">
        <v>5.28</v>
      </c>
      <c r="E34" s="20">
        <v>6.2</v>
      </c>
      <c r="F34" s="20">
        <v>37.57777777777779</v>
      </c>
      <c r="G34" s="20">
        <v>203.67</v>
      </c>
      <c r="H34" s="11">
        <v>0.18000000000000008</v>
      </c>
      <c r="I34" s="20">
        <v>0.9600000000000003</v>
      </c>
      <c r="J34" s="20">
        <v>37.022222222222233</v>
      </c>
      <c r="K34" s="20">
        <v>0.568888888888889</v>
      </c>
      <c r="L34" s="11">
        <v>148.55333333333334</v>
      </c>
      <c r="M34" s="20">
        <v>233.64666666666673</v>
      </c>
      <c r="N34" s="20">
        <v>70.820000000000007</v>
      </c>
      <c r="O34" s="11">
        <v>1.7244444444444444</v>
      </c>
      <c r="P34" s="176" t="s">
        <v>203</v>
      </c>
    </row>
    <row r="35" spans="1:18" x14ac:dyDescent="0.25">
      <c r="A35" s="18" t="s">
        <v>114</v>
      </c>
      <c r="B35" s="49"/>
      <c r="C35" s="42">
        <v>40</v>
      </c>
      <c r="D35" s="12">
        <v>5.08</v>
      </c>
      <c r="E35" s="20">
        <v>4.6000000000000005</v>
      </c>
      <c r="F35" s="20">
        <v>0.28000000000000003</v>
      </c>
      <c r="G35" s="20">
        <v>62.800000000000004</v>
      </c>
      <c r="H35" s="11">
        <v>2.8000000000000004E-2</v>
      </c>
      <c r="I35" s="20"/>
      <c r="J35" s="20">
        <v>100</v>
      </c>
      <c r="K35" s="20">
        <v>0.24</v>
      </c>
      <c r="L35" s="11">
        <v>22</v>
      </c>
      <c r="M35" s="20">
        <v>76.8</v>
      </c>
      <c r="N35" s="20">
        <v>4.8</v>
      </c>
      <c r="O35" s="11">
        <v>1</v>
      </c>
      <c r="P35" s="176" t="s">
        <v>204</v>
      </c>
    </row>
    <row r="36" spans="1:18" x14ac:dyDescent="0.25">
      <c r="A36" s="18" t="s">
        <v>21</v>
      </c>
      <c r="B36" s="49"/>
      <c r="C36" s="42">
        <v>200</v>
      </c>
      <c r="D36" s="12">
        <v>4.0780000000000003</v>
      </c>
      <c r="E36" s="20">
        <v>3.81</v>
      </c>
      <c r="F36" s="20">
        <v>7.597999999999999</v>
      </c>
      <c r="G36" s="20">
        <v>78.599999999999994</v>
      </c>
      <c r="H36" s="11">
        <v>5.5999999999999994E-2</v>
      </c>
      <c r="I36" s="20">
        <v>1.5879999999999999</v>
      </c>
      <c r="J36" s="20">
        <v>24.4</v>
      </c>
      <c r="K36" s="20">
        <v>0</v>
      </c>
      <c r="L36" s="11">
        <v>151.91999999999999</v>
      </c>
      <c r="M36" s="20">
        <v>124.55999999999999</v>
      </c>
      <c r="N36" s="20">
        <v>21.34</v>
      </c>
      <c r="O36" s="11">
        <v>0.44799999999999995</v>
      </c>
      <c r="P36" s="176" t="s">
        <v>202</v>
      </c>
    </row>
    <row r="37" spans="1:18" ht="23.25" customHeight="1" thickBot="1" x14ac:dyDescent="0.3">
      <c r="A37" s="18" t="s">
        <v>37</v>
      </c>
      <c r="B37" s="49"/>
      <c r="C37" s="42">
        <v>50</v>
      </c>
      <c r="D37" s="12">
        <v>3.75</v>
      </c>
      <c r="E37" s="20">
        <v>1.45</v>
      </c>
      <c r="F37" s="33">
        <v>25.7</v>
      </c>
      <c r="G37" s="12">
        <v>131</v>
      </c>
      <c r="H37" s="12">
        <v>5.5000000000000007E-2</v>
      </c>
      <c r="I37" s="20">
        <v>0</v>
      </c>
      <c r="J37" s="11">
        <v>0</v>
      </c>
      <c r="K37" s="20">
        <v>0.85000000000000009</v>
      </c>
      <c r="L37" s="11">
        <v>9.5</v>
      </c>
      <c r="M37" s="20">
        <v>32.5</v>
      </c>
      <c r="N37" s="20">
        <v>6.5</v>
      </c>
      <c r="O37" s="11">
        <v>0.6</v>
      </c>
      <c r="P37" s="176" t="s">
        <v>188</v>
      </c>
    </row>
    <row r="38" spans="1:18" ht="16.5" thickBot="1" x14ac:dyDescent="0.3">
      <c r="A38" s="183" t="s">
        <v>167</v>
      </c>
      <c r="B38" s="100"/>
      <c r="C38" s="58">
        <v>550</v>
      </c>
      <c r="D38" s="37">
        <f>SUM(D33:D37)</f>
        <v>24.462999999999997</v>
      </c>
      <c r="E38" s="37">
        <f t="shared" ref="E38:O38" si="5">SUM(E33:E37)</f>
        <v>28.169999999999998</v>
      </c>
      <c r="F38" s="37">
        <f t="shared" si="5"/>
        <v>86.705777777777783</v>
      </c>
      <c r="G38" s="37">
        <f t="shared" si="5"/>
        <v>672.17</v>
      </c>
      <c r="H38" s="37">
        <f t="shared" si="5"/>
        <v>0.35700000000000004</v>
      </c>
      <c r="I38" s="37">
        <f t="shared" si="5"/>
        <v>2.6530000000000005</v>
      </c>
      <c r="J38" s="37">
        <f t="shared" si="5"/>
        <v>232.92222222222225</v>
      </c>
      <c r="K38" s="37">
        <f t="shared" si="5"/>
        <v>2.338888888888889</v>
      </c>
      <c r="L38" s="37">
        <f t="shared" si="5"/>
        <v>490.07333333333327</v>
      </c>
      <c r="M38" s="37">
        <f t="shared" si="5"/>
        <v>580.00666666666666</v>
      </c>
      <c r="N38" s="37">
        <f t="shared" si="5"/>
        <v>115.61</v>
      </c>
      <c r="O38" s="37">
        <f t="shared" si="5"/>
        <v>4.2574444444444444</v>
      </c>
      <c r="P38" s="201"/>
    </row>
    <row r="39" spans="1:18" x14ac:dyDescent="0.25">
      <c r="A39" s="18"/>
      <c r="B39" s="49" t="s">
        <v>168</v>
      </c>
      <c r="C39" s="4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176"/>
    </row>
    <row r="40" spans="1:18" s="68" customFormat="1" ht="16.5" customHeight="1" thickBot="1" x14ac:dyDescent="0.3">
      <c r="A40" s="76" t="s">
        <v>34</v>
      </c>
      <c r="B40" s="9"/>
      <c r="C40" s="19">
        <v>180</v>
      </c>
      <c r="D40" s="11">
        <v>0.9</v>
      </c>
      <c r="E40" s="20">
        <v>0</v>
      </c>
      <c r="F40" s="11">
        <v>18.18</v>
      </c>
      <c r="G40" s="20">
        <v>76.319999999999993</v>
      </c>
      <c r="H40" s="47">
        <v>1.9799999999999998E-2</v>
      </c>
      <c r="I40" s="19">
        <v>3.5999999999999996</v>
      </c>
      <c r="J40" s="47">
        <v>0</v>
      </c>
      <c r="K40" s="19">
        <v>0.18000000000000002</v>
      </c>
      <c r="L40" s="47">
        <v>12.6</v>
      </c>
      <c r="M40" s="19">
        <v>12.6</v>
      </c>
      <c r="N40" s="19">
        <v>7.2</v>
      </c>
      <c r="O40" s="47">
        <v>2.52</v>
      </c>
      <c r="P40" s="176" t="s">
        <v>197</v>
      </c>
      <c r="Q40" s="108"/>
    </row>
    <row r="41" spans="1:18" ht="16.5" thickBot="1" x14ac:dyDescent="0.3">
      <c r="A41" s="183" t="s">
        <v>167</v>
      </c>
      <c r="B41" s="99"/>
      <c r="C41" s="83">
        <v>180</v>
      </c>
      <c r="D41" s="22">
        <f>D40</f>
        <v>0.9</v>
      </c>
      <c r="E41" s="22">
        <f>E40</f>
        <v>0</v>
      </c>
      <c r="F41" s="22">
        <f>F40</f>
        <v>18.18</v>
      </c>
      <c r="G41" s="22">
        <f>G40</f>
        <v>76.319999999999993</v>
      </c>
      <c r="H41" s="22">
        <f>H40</f>
        <v>1.9799999999999998E-2</v>
      </c>
      <c r="I41" s="22">
        <f t="shared" ref="I41:O41" si="6">I40</f>
        <v>3.5999999999999996</v>
      </c>
      <c r="J41" s="22">
        <f t="shared" si="6"/>
        <v>0</v>
      </c>
      <c r="K41" s="22">
        <f t="shared" si="6"/>
        <v>0.18000000000000002</v>
      </c>
      <c r="L41" s="22">
        <f t="shared" si="6"/>
        <v>12.6</v>
      </c>
      <c r="M41" s="22">
        <f t="shared" si="6"/>
        <v>12.6</v>
      </c>
      <c r="N41" s="22">
        <f t="shared" si="6"/>
        <v>7.2</v>
      </c>
      <c r="O41" s="22">
        <f t="shared" si="6"/>
        <v>2.52</v>
      </c>
      <c r="P41" s="195"/>
    </row>
    <row r="42" spans="1:18" ht="18" customHeight="1" thickBot="1" x14ac:dyDescent="0.3">
      <c r="A42" s="249" t="s">
        <v>367</v>
      </c>
      <c r="B42" s="250"/>
      <c r="C42" s="165">
        <f>C38+C41</f>
        <v>730</v>
      </c>
      <c r="D42" s="85">
        <f>D38+D41</f>
        <v>25.362999999999996</v>
      </c>
      <c r="E42" s="85">
        <f t="shared" ref="E42:O42" si="7">E38+E41</f>
        <v>28.169999999999998</v>
      </c>
      <c r="F42" s="85">
        <f t="shared" si="7"/>
        <v>104.88577777777778</v>
      </c>
      <c r="G42" s="85">
        <f t="shared" si="7"/>
        <v>748.49</v>
      </c>
      <c r="H42" s="85">
        <f t="shared" si="7"/>
        <v>0.37680000000000002</v>
      </c>
      <c r="I42" s="85">
        <f t="shared" si="7"/>
        <v>6.2530000000000001</v>
      </c>
      <c r="J42" s="85">
        <f t="shared" si="7"/>
        <v>232.92222222222225</v>
      </c>
      <c r="K42" s="85">
        <f t="shared" si="7"/>
        <v>2.5188888888888892</v>
      </c>
      <c r="L42" s="85">
        <f t="shared" si="7"/>
        <v>502.67333333333329</v>
      </c>
      <c r="M42" s="85">
        <f t="shared" si="7"/>
        <v>592.60666666666668</v>
      </c>
      <c r="N42" s="85">
        <f t="shared" si="7"/>
        <v>122.81</v>
      </c>
      <c r="O42" s="85">
        <f t="shared" si="7"/>
        <v>6.7774444444444448</v>
      </c>
      <c r="P42" s="194"/>
      <c r="Q42" s="123">
        <f>G42/2720</f>
        <v>0.27518014705882354</v>
      </c>
      <c r="R42" s="131" t="s">
        <v>323</v>
      </c>
    </row>
    <row r="43" spans="1:18" x14ac:dyDescent="0.25">
      <c r="A43" s="7"/>
      <c r="B43" s="16" t="s">
        <v>12</v>
      </c>
      <c r="C43" s="59"/>
      <c r="D43" s="178"/>
      <c r="E43" s="24"/>
      <c r="F43" s="179"/>
      <c r="G43" s="24"/>
      <c r="H43" s="179"/>
      <c r="I43" s="24"/>
      <c r="J43" s="24"/>
      <c r="K43" s="24"/>
      <c r="L43" s="179"/>
      <c r="M43" s="24"/>
      <c r="N43" s="24"/>
      <c r="O43" s="179"/>
      <c r="P43" s="198"/>
    </row>
    <row r="44" spans="1:18" x14ac:dyDescent="0.25">
      <c r="A44" s="18" t="s">
        <v>107</v>
      </c>
      <c r="B44" s="73"/>
      <c r="C44" s="19">
        <v>100</v>
      </c>
      <c r="D44" s="11">
        <v>0.8</v>
      </c>
      <c r="E44" s="20">
        <v>0.1</v>
      </c>
      <c r="F44" s="11">
        <v>2.5</v>
      </c>
      <c r="G44" s="20">
        <v>14</v>
      </c>
      <c r="H44" s="11">
        <v>0.03</v>
      </c>
      <c r="I44" s="20">
        <v>10</v>
      </c>
      <c r="J44" s="20">
        <v>0</v>
      </c>
      <c r="K44" s="20">
        <v>0.1</v>
      </c>
      <c r="L44" s="11">
        <v>23</v>
      </c>
      <c r="M44" s="20">
        <v>42</v>
      </c>
      <c r="N44" s="20">
        <v>14</v>
      </c>
      <c r="O44" s="11">
        <v>0.6</v>
      </c>
      <c r="P44" s="176" t="s">
        <v>194</v>
      </c>
    </row>
    <row r="45" spans="1:18" ht="31.5" x14ac:dyDescent="0.25">
      <c r="A45" s="18" t="s">
        <v>344</v>
      </c>
      <c r="B45" s="9"/>
      <c r="C45" s="19">
        <v>250</v>
      </c>
      <c r="D45" s="12">
        <v>1.9724999999999999</v>
      </c>
      <c r="E45" s="20">
        <v>6.3712499999999999</v>
      </c>
      <c r="F45" s="11">
        <v>12.112500000000001</v>
      </c>
      <c r="G45" s="20">
        <v>105.75</v>
      </c>
      <c r="H45" s="11">
        <v>0.09</v>
      </c>
      <c r="I45" s="20">
        <v>8.25</v>
      </c>
      <c r="J45" s="20">
        <v>0</v>
      </c>
      <c r="K45" s="20">
        <v>1.2250000000000001</v>
      </c>
      <c r="L45" s="11">
        <v>26.7</v>
      </c>
      <c r="M45" s="20">
        <v>55.975000000000001</v>
      </c>
      <c r="N45" s="20">
        <v>22.774999999999999</v>
      </c>
      <c r="O45" s="11">
        <v>0.875</v>
      </c>
      <c r="P45" s="176" t="s">
        <v>209</v>
      </c>
    </row>
    <row r="46" spans="1:18" x14ac:dyDescent="0.25">
      <c r="A46" s="18" t="s">
        <v>345</v>
      </c>
      <c r="B46" s="9"/>
      <c r="C46" s="19" t="s">
        <v>208</v>
      </c>
      <c r="D46" s="11">
        <v>14.5</v>
      </c>
      <c r="E46" s="20">
        <v>22.19</v>
      </c>
      <c r="F46" s="11">
        <v>4.8899999999999997</v>
      </c>
      <c r="G46" s="20">
        <v>271</v>
      </c>
      <c r="H46" s="11">
        <v>0.03</v>
      </c>
      <c r="I46" s="20">
        <v>0.92</v>
      </c>
      <c r="J46" s="20"/>
      <c r="K46" s="20">
        <v>2.61</v>
      </c>
      <c r="L46" s="11">
        <v>21.81</v>
      </c>
      <c r="M46" s="20">
        <v>154.15</v>
      </c>
      <c r="N46" s="20">
        <v>22.03</v>
      </c>
      <c r="O46" s="11">
        <v>3.06</v>
      </c>
      <c r="P46" s="176" t="s">
        <v>210</v>
      </c>
    </row>
    <row r="47" spans="1:18" x14ac:dyDescent="0.25">
      <c r="A47" s="18" t="s">
        <v>39</v>
      </c>
      <c r="B47" s="9"/>
      <c r="C47" s="19">
        <v>180</v>
      </c>
      <c r="D47" s="11">
        <v>6.7913999999999994</v>
      </c>
      <c r="E47" s="20">
        <v>0.80279999999999996</v>
      </c>
      <c r="F47" s="11">
        <v>38.303999999999995</v>
      </c>
      <c r="G47" s="20">
        <v>187.55999999999997</v>
      </c>
      <c r="H47" s="11">
        <v>6.8399999999999989E-2</v>
      </c>
      <c r="I47" s="20"/>
      <c r="J47" s="20"/>
      <c r="K47" s="20">
        <v>0.92700000000000016</v>
      </c>
      <c r="L47" s="11">
        <v>13.429800000000002</v>
      </c>
      <c r="M47" s="20">
        <v>44.601300000000002</v>
      </c>
      <c r="N47" s="20">
        <v>10.3428</v>
      </c>
      <c r="O47" s="11">
        <v>1.0224</v>
      </c>
      <c r="P47" s="176" t="s">
        <v>211</v>
      </c>
    </row>
    <row r="48" spans="1:18" x14ac:dyDescent="0.25">
      <c r="A48" s="18" t="s">
        <v>386</v>
      </c>
      <c r="B48" s="9"/>
      <c r="C48" s="42">
        <v>200</v>
      </c>
      <c r="D48" s="11">
        <v>0.66200000000000003</v>
      </c>
      <c r="E48" s="20">
        <v>0.09</v>
      </c>
      <c r="F48" s="11">
        <v>22.033999999999992</v>
      </c>
      <c r="G48" s="20">
        <v>92.799999999999983</v>
      </c>
      <c r="H48" s="11">
        <v>1.5999999999999997E-2</v>
      </c>
      <c r="I48" s="20">
        <v>0.72599999999999976</v>
      </c>
      <c r="J48" s="20">
        <v>0</v>
      </c>
      <c r="K48" s="20">
        <v>0.50800000000000001</v>
      </c>
      <c r="L48" s="11">
        <v>32.18</v>
      </c>
      <c r="M48" s="20">
        <v>23.439999999999998</v>
      </c>
      <c r="N48" s="20">
        <v>17.459999999999997</v>
      </c>
      <c r="O48" s="11">
        <v>0.66799999999999993</v>
      </c>
      <c r="P48" s="188" t="s">
        <v>212</v>
      </c>
    </row>
    <row r="49" spans="1:18" ht="24" x14ac:dyDescent="0.25">
      <c r="A49" s="18" t="s">
        <v>13</v>
      </c>
      <c r="B49" s="9"/>
      <c r="C49" s="42">
        <v>60</v>
      </c>
      <c r="D49" s="11">
        <v>3.96</v>
      </c>
      <c r="E49" s="20">
        <v>0.72</v>
      </c>
      <c r="F49" s="11">
        <v>23.76</v>
      </c>
      <c r="G49" s="20">
        <v>118.80000000000001</v>
      </c>
      <c r="H49" s="11">
        <v>0.10200000000000002</v>
      </c>
      <c r="I49" s="20"/>
      <c r="J49" s="20"/>
      <c r="K49" s="20">
        <v>0.84</v>
      </c>
      <c r="L49" s="11">
        <v>17.400000000000002</v>
      </c>
      <c r="M49" s="20">
        <v>90.000000000000014</v>
      </c>
      <c r="N49" s="20">
        <v>28.200000000000006</v>
      </c>
      <c r="O49" s="11">
        <v>2.3400000000000003</v>
      </c>
      <c r="P49" s="188" t="s">
        <v>198</v>
      </c>
    </row>
    <row r="50" spans="1:18" ht="24.75" thickBot="1" x14ac:dyDescent="0.3">
      <c r="A50" s="18" t="s">
        <v>35</v>
      </c>
      <c r="B50" s="9"/>
      <c r="C50" s="19">
        <v>50</v>
      </c>
      <c r="D50" s="47">
        <v>3.8</v>
      </c>
      <c r="E50" s="19">
        <v>0.4</v>
      </c>
      <c r="F50" s="47">
        <v>24.6</v>
      </c>
      <c r="G50" s="46">
        <v>117.5</v>
      </c>
      <c r="H50" s="47">
        <v>5.5000000000000007E-2</v>
      </c>
      <c r="I50" s="19">
        <v>0</v>
      </c>
      <c r="J50" s="47">
        <v>0</v>
      </c>
      <c r="K50" s="19">
        <v>0.55000000000000004</v>
      </c>
      <c r="L50" s="47">
        <v>10</v>
      </c>
      <c r="M50" s="19">
        <v>32.5</v>
      </c>
      <c r="N50" s="19">
        <v>7.0000000000000009</v>
      </c>
      <c r="O50" s="47">
        <v>0.55000000000000016</v>
      </c>
      <c r="P50" s="187" t="s">
        <v>188</v>
      </c>
    </row>
    <row r="51" spans="1:18" ht="20.25" customHeight="1" thickBot="1" x14ac:dyDescent="0.3">
      <c r="A51" s="183" t="s">
        <v>167</v>
      </c>
      <c r="B51" s="100"/>
      <c r="C51" s="83">
        <v>940</v>
      </c>
      <c r="D51" s="37">
        <f>SUM(D44:D50)</f>
        <v>32.485900000000001</v>
      </c>
      <c r="E51" s="37">
        <f t="shared" ref="E51:O51" si="8">SUM(E44:E50)</f>
        <v>30.674050000000001</v>
      </c>
      <c r="F51" s="37">
        <f t="shared" si="8"/>
        <v>128.20050000000001</v>
      </c>
      <c r="G51" s="37">
        <f t="shared" si="8"/>
        <v>907.40999999999985</v>
      </c>
      <c r="H51" s="37">
        <f t="shared" si="8"/>
        <v>0.39139999999999997</v>
      </c>
      <c r="I51" s="37">
        <f t="shared" si="8"/>
        <v>19.896000000000001</v>
      </c>
      <c r="J51" s="37">
        <f t="shared" si="8"/>
        <v>0</v>
      </c>
      <c r="K51" s="37">
        <f t="shared" si="8"/>
        <v>6.76</v>
      </c>
      <c r="L51" s="37">
        <f t="shared" si="8"/>
        <v>144.5198</v>
      </c>
      <c r="M51" s="37">
        <f t="shared" si="8"/>
        <v>442.66629999999998</v>
      </c>
      <c r="N51" s="37">
        <f t="shared" si="8"/>
        <v>121.8078</v>
      </c>
      <c r="O51" s="37">
        <f t="shared" si="8"/>
        <v>9.1154000000000011</v>
      </c>
      <c r="P51" s="204"/>
      <c r="Q51" s="123">
        <f>G51/2720</f>
        <v>0.33360661764705879</v>
      </c>
      <c r="R51" s="134" t="s">
        <v>320</v>
      </c>
    </row>
    <row r="52" spans="1:18" ht="19.5" customHeight="1" thickBot="1" x14ac:dyDescent="0.3">
      <c r="A52" s="183" t="s">
        <v>169</v>
      </c>
      <c r="B52" s="100"/>
      <c r="C52" s="83">
        <f>C38+C41+C51</f>
        <v>1670</v>
      </c>
      <c r="D52" s="22">
        <f t="shared" ref="D52:O52" si="9">D38+D41+D51</f>
        <v>57.8489</v>
      </c>
      <c r="E52" s="22">
        <f t="shared" si="9"/>
        <v>58.844049999999996</v>
      </c>
      <c r="F52" s="22">
        <f t="shared" si="9"/>
        <v>233.08627777777778</v>
      </c>
      <c r="G52" s="22">
        <f t="shared" si="9"/>
        <v>1655.8999999999999</v>
      </c>
      <c r="H52" s="22">
        <f t="shared" si="9"/>
        <v>0.76819999999999999</v>
      </c>
      <c r="I52" s="22">
        <f t="shared" si="9"/>
        <v>26.149000000000001</v>
      </c>
      <c r="J52" s="22">
        <f t="shared" si="9"/>
        <v>232.92222222222225</v>
      </c>
      <c r="K52" s="22">
        <f t="shared" si="9"/>
        <v>9.2788888888888899</v>
      </c>
      <c r="L52" s="22">
        <f t="shared" si="9"/>
        <v>647.19313333333332</v>
      </c>
      <c r="M52" s="22">
        <f t="shared" si="9"/>
        <v>1035.2729666666667</v>
      </c>
      <c r="N52" s="22">
        <f t="shared" si="9"/>
        <v>244.61779999999999</v>
      </c>
      <c r="O52" s="22">
        <f t="shared" si="9"/>
        <v>15.892844444444446</v>
      </c>
      <c r="P52" s="201"/>
      <c r="Q52" s="123">
        <f>G52/2720</f>
        <v>0.60878676470588233</v>
      </c>
      <c r="R52" s="131" t="s">
        <v>321</v>
      </c>
    </row>
    <row r="53" spans="1:18" x14ac:dyDescent="0.25">
      <c r="A53" s="38"/>
      <c r="B53" s="16"/>
      <c r="C53" s="81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99"/>
    </row>
    <row r="54" spans="1:18" ht="16.5" thickBot="1" x14ac:dyDescent="0.3">
      <c r="A54" s="75" t="s">
        <v>2</v>
      </c>
      <c r="B54" s="49"/>
      <c r="C54" s="80"/>
      <c r="P54" s="200"/>
    </row>
    <row r="55" spans="1:18" ht="15.75" customHeight="1" x14ac:dyDescent="0.25">
      <c r="A55" s="7" t="s">
        <v>148</v>
      </c>
      <c r="B55" s="82"/>
      <c r="C55" s="41" t="s">
        <v>149</v>
      </c>
      <c r="D55" s="251" t="s">
        <v>150</v>
      </c>
      <c r="E55" s="252"/>
      <c r="F55" s="253"/>
      <c r="G55" s="24" t="s">
        <v>151</v>
      </c>
      <c r="H55" s="264" t="s">
        <v>152</v>
      </c>
      <c r="I55" s="261" t="s">
        <v>153</v>
      </c>
      <c r="J55" s="267" t="s">
        <v>154</v>
      </c>
      <c r="K55" s="261" t="s">
        <v>155</v>
      </c>
      <c r="L55" s="267" t="s">
        <v>156</v>
      </c>
      <c r="M55" s="261" t="s">
        <v>157</v>
      </c>
      <c r="N55" s="258" t="s">
        <v>158</v>
      </c>
      <c r="O55" s="258" t="s">
        <v>159</v>
      </c>
      <c r="P55" s="194" t="s">
        <v>170</v>
      </c>
    </row>
    <row r="56" spans="1:18" ht="16.5" thickBot="1" x14ac:dyDescent="0.3">
      <c r="A56" s="18" t="s">
        <v>160</v>
      </c>
      <c r="B56" s="9"/>
      <c r="C56" s="42" t="s">
        <v>161</v>
      </c>
      <c r="D56" s="254"/>
      <c r="E56" s="255"/>
      <c r="F56" s="256"/>
      <c r="G56" s="20" t="s">
        <v>173</v>
      </c>
      <c r="H56" s="265"/>
      <c r="I56" s="262"/>
      <c r="J56" s="268"/>
      <c r="K56" s="262"/>
      <c r="L56" s="268"/>
      <c r="M56" s="262"/>
      <c r="N56" s="259"/>
      <c r="O56" s="259"/>
      <c r="P56" s="176" t="s">
        <v>171</v>
      </c>
    </row>
    <row r="57" spans="1:18" ht="16.5" thickBot="1" x14ac:dyDescent="0.3">
      <c r="A57" s="18"/>
      <c r="B57" s="9"/>
      <c r="C57" s="42"/>
      <c r="D57" s="180" t="s">
        <v>162</v>
      </c>
      <c r="E57" s="24" t="s">
        <v>163</v>
      </c>
      <c r="F57" s="179" t="s">
        <v>164</v>
      </c>
      <c r="G57" s="24" t="s">
        <v>165</v>
      </c>
      <c r="H57" s="266"/>
      <c r="I57" s="263"/>
      <c r="J57" s="269"/>
      <c r="K57" s="263"/>
      <c r="L57" s="269"/>
      <c r="M57" s="263"/>
      <c r="N57" s="260"/>
      <c r="O57" s="260"/>
      <c r="P57" s="176"/>
    </row>
    <row r="58" spans="1:18" x14ac:dyDescent="0.25">
      <c r="A58" s="7"/>
      <c r="B58" s="16" t="s">
        <v>5</v>
      </c>
      <c r="C58" s="17"/>
      <c r="D58" s="179"/>
      <c r="E58" s="24"/>
      <c r="F58" s="179"/>
      <c r="G58" s="24"/>
      <c r="H58" s="179"/>
      <c r="I58" s="24"/>
      <c r="J58" s="179"/>
      <c r="K58" s="24"/>
      <c r="L58" s="179"/>
      <c r="M58" s="24"/>
      <c r="N58" s="180"/>
      <c r="O58" s="24"/>
      <c r="P58" s="194"/>
    </row>
    <row r="59" spans="1:18" x14ac:dyDescent="0.25">
      <c r="A59" s="18" t="s">
        <v>91</v>
      </c>
      <c r="B59" s="49"/>
      <c r="C59" s="19" t="s">
        <v>92</v>
      </c>
      <c r="D59" s="11">
        <v>2.33</v>
      </c>
      <c r="E59" s="20">
        <v>8.1199999999999992</v>
      </c>
      <c r="F59" s="11">
        <v>15.549999999999997</v>
      </c>
      <c r="G59" s="20">
        <v>144.59999999999997</v>
      </c>
      <c r="H59" s="11">
        <v>3.2999999999999988E-2</v>
      </c>
      <c r="I59" s="20">
        <v>0</v>
      </c>
      <c r="J59" s="11">
        <v>40</v>
      </c>
      <c r="K59" s="20">
        <v>0.62</v>
      </c>
      <c r="L59" s="11">
        <v>8.1</v>
      </c>
      <c r="M59" s="20">
        <v>22.5</v>
      </c>
      <c r="N59" s="33">
        <v>3.9</v>
      </c>
      <c r="O59" s="20">
        <v>0.38</v>
      </c>
      <c r="P59" s="176" t="s">
        <v>186</v>
      </c>
    </row>
    <row r="60" spans="1:18" ht="31.5" x14ac:dyDescent="0.25">
      <c r="A60" s="18" t="s">
        <v>79</v>
      </c>
      <c r="B60" s="49"/>
      <c r="C60" s="19" t="s">
        <v>214</v>
      </c>
      <c r="D60" s="11">
        <v>8.1</v>
      </c>
      <c r="E60" s="20">
        <v>7.85</v>
      </c>
      <c r="F60" s="11">
        <v>14.88</v>
      </c>
      <c r="G60" s="20">
        <v>205.88</v>
      </c>
      <c r="H60" s="11">
        <v>0.12380000000000002</v>
      </c>
      <c r="I60" s="20">
        <v>0.74200000000000021</v>
      </c>
      <c r="J60" s="11">
        <v>154.70000000000002</v>
      </c>
      <c r="K60" s="20">
        <v>0.98599999999999999</v>
      </c>
      <c r="L60" s="11">
        <v>345.03399999999999</v>
      </c>
      <c r="M60" s="20">
        <v>425.05400000000009</v>
      </c>
      <c r="N60" s="33">
        <v>50.286000000000001</v>
      </c>
      <c r="O60" s="20">
        <v>1.4540000000000004</v>
      </c>
      <c r="P60" s="176" t="s">
        <v>215</v>
      </c>
    </row>
    <row r="61" spans="1:18" ht="21.75" customHeight="1" x14ac:dyDescent="0.25">
      <c r="A61" s="18" t="s">
        <v>80</v>
      </c>
      <c r="B61" s="49"/>
      <c r="C61" s="19" t="s">
        <v>216</v>
      </c>
      <c r="D61" s="11">
        <v>2.4249999999999998</v>
      </c>
      <c r="E61" s="20">
        <v>0.95</v>
      </c>
      <c r="F61" s="11">
        <v>11.6</v>
      </c>
      <c r="G61" s="20">
        <v>99.14</v>
      </c>
      <c r="H61" s="11">
        <v>4.859999999999999E-2</v>
      </c>
      <c r="I61" s="20">
        <v>0</v>
      </c>
      <c r="J61" s="11">
        <v>29.134999999999998</v>
      </c>
      <c r="K61" s="20">
        <v>0.72500000000000009</v>
      </c>
      <c r="L61" s="11">
        <v>11.01135</v>
      </c>
      <c r="M61" s="20">
        <v>29.904000000000003</v>
      </c>
      <c r="N61" s="33">
        <v>8.5887000000000011</v>
      </c>
      <c r="O61" s="20">
        <v>0.50050000000000006</v>
      </c>
      <c r="P61" s="176" t="s">
        <v>217</v>
      </c>
    </row>
    <row r="62" spans="1:18" x14ac:dyDescent="0.25">
      <c r="A62" s="18" t="s">
        <v>19</v>
      </c>
      <c r="B62" s="9"/>
      <c r="C62" s="42" t="s">
        <v>218</v>
      </c>
      <c r="D62" s="11">
        <v>0.38</v>
      </c>
      <c r="E62" s="20">
        <v>9.69E-2</v>
      </c>
      <c r="F62" s="11">
        <v>10.056000000000001</v>
      </c>
      <c r="G62" s="20">
        <v>42.66</v>
      </c>
      <c r="H62" s="47">
        <v>1.9000000000000002E-3</v>
      </c>
      <c r="I62" s="19">
        <v>0.19000000000000003</v>
      </c>
      <c r="J62" s="47">
        <v>0</v>
      </c>
      <c r="K62" s="19">
        <v>0</v>
      </c>
      <c r="L62" s="47">
        <v>18.939</v>
      </c>
      <c r="M62" s="19">
        <v>15.656000000000002</v>
      </c>
      <c r="N62" s="63">
        <v>8.3600000000000012</v>
      </c>
      <c r="O62" s="19">
        <v>1.5880000000000001</v>
      </c>
      <c r="P62" s="176" t="s">
        <v>219</v>
      </c>
    </row>
    <row r="63" spans="1:18" x14ac:dyDescent="0.25">
      <c r="A63" s="18" t="s">
        <v>70</v>
      </c>
      <c r="B63" s="9"/>
      <c r="C63" s="42">
        <v>120</v>
      </c>
      <c r="D63" s="12">
        <v>0.48</v>
      </c>
      <c r="E63" s="20">
        <v>0.48</v>
      </c>
      <c r="F63" s="20">
        <v>11.759999999999998</v>
      </c>
      <c r="G63" s="20">
        <v>56.399999999999984</v>
      </c>
      <c r="H63" s="10">
        <v>3.599999999999999E-2</v>
      </c>
      <c r="I63" s="19">
        <v>11.999999999999996</v>
      </c>
      <c r="J63" s="47">
        <v>0</v>
      </c>
      <c r="K63" s="19">
        <v>0.24</v>
      </c>
      <c r="L63" s="47">
        <v>19.2</v>
      </c>
      <c r="M63" s="19">
        <v>13.2</v>
      </c>
      <c r="N63" s="19">
        <v>10.799999999999999</v>
      </c>
      <c r="O63" s="47">
        <v>2.6399999999999997</v>
      </c>
      <c r="P63" s="176" t="s">
        <v>189</v>
      </c>
    </row>
    <row r="64" spans="1:18" ht="18.75" customHeight="1" thickBot="1" x14ac:dyDescent="0.3">
      <c r="A64" s="18" t="s">
        <v>37</v>
      </c>
      <c r="B64" s="49"/>
      <c r="C64" s="42">
        <v>30</v>
      </c>
      <c r="D64" s="12">
        <v>2.25</v>
      </c>
      <c r="E64" s="20">
        <v>0.87</v>
      </c>
      <c r="F64" s="33">
        <v>15.419999999999998</v>
      </c>
      <c r="G64" s="12">
        <v>78.599999999999994</v>
      </c>
      <c r="H64" s="12">
        <v>3.3000000000000002E-2</v>
      </c>
      <c r="I64" s="20">
        <v>0</v>
      </c>
      <c r="J64" s="11">
        <v>0</v>
      </c>
      <c r="K64" s="20">
        <v>0.51</v>
      </c>
      <c r="L64" s="11">
        <v>5.7</v>
      </c>
      <c r="M64" s="20">
        <v>19.5</v>
      </c>
      <c r="N64" s="20">
        <v>3.9</v>
      </c>
      <c r="O64" s="11">
        <v>0.36</v>
      </c>
      <c r="P64" s="176" t="s">
        <v>188</v>
      </c>
    </row>
    <row r="65" spans="1:18" ht="16.5" thickBot="1" x14ac:dyDescent="0.3">
      <c r="A65" s="183" t="s">
        <v>167</v>
      </c>
      <c r="B65" s="98"/>
      <c r="C65" s="21">
        <v>640</v>
      </c>
      <c r="D65" s="22">
        <f>SUM(D59:D64)</f>
        <v>15.965000000000002</v>
      </c>
      <c r="E65" s="22">
        <f t="shared" ref="E65:O65" si="10">SUM(E59:E64)</f>
        <v>18.366900000000001</v>
      </c>
      <c r="F65" s="22">
        <f t="shared" si="10"/>
        <v>79.265999999999991</v>
      </c>
      <c r="G65" s="22">
        <f>SUM(G59:G64)</f>
        <v>627.28</v>
      </c>
      <c r="H65" s="22">
        <f t="shared" si="10"/>
        <v>0.27629999999999999</v>
      </c>
      <c r="I65" s="22">
        <f t="shared" si="10"/>
        <v>12.931999999999997</v>
      </c>
      <c r="J65" s="22">
        <f t="shared" si="10"/>
        <v>223.83500000000001</v>
      </c>
      <c r="K65" s="22">
        <f t="shared" si="10"/>
        <v>3.0809999999999995</v>
      </c>
      <c r="L65" s="22">
        <f t="shared" si="10"/>
        <v>407.98435000000001</v>
      </c>
      <c r="M65" s="22">
        <f t="shared" si="10"/>
        <v>525.81400000000008</v>
      </c>
      <c r="N65" s="22">
        <f t="shared" si="10"/>
        <v>85.834700000000012</v>
      </c>
      <c r="O65" s="22">
        <f t="shared" si="10"/>
        <v>6.9225000000000003</v>
      </c>
      <c r="P65" s="195"/>
    </row>
    <row r="66" spans="1:18" x14ac:dyDescent="0.25">
      <c r="A66" s="18"/>
      <c r="B66" s="49" t="s">
        <v>168</v>
      </c>
      <c r="C66" s="17"/>
      <c r="D66" s="179"/>
      <c r="E66" s="20"/>
      <c r="F66" s="179"/>
      <c r="G66" s="20"/>
      <c r="H66" s="179"/>
      <c r="I66" s="20"/>
      <c r="J66" s="11"/>
      <c r="K66" s="20"/>
      <c r="L66" s="11"/>
      <c r="M66" s="20"/>
      <c r="N66" s="24"/>
      <c r="O66" s="33"/>
      <c r="P66" s="176"/>
    </row>
    <row r="67" spans="1:18" x14ac:dyDescent="0.25">
      <c r="A67" s="18" t="s">
        <v>220</v>
      </c>
      <c r="B67" s="9"/>
      <c r="C67" s="42">
        <v>20</v>
      </c>
      <c r="D67" s="11">
        <v>1.84</v>
      </c>
      <c r="E67" s="20">
        <v>2.8200000000000003</v>
      </c>
      <c r="F67" s="11">
        <v>12.640000000000002</v>
      </c>
      <c r="G67" s="20">
        <v>83.2</v>
      </c>
      <c r="H67" s="20">
        <v>2.8000000000000004E-2</v>
      </c>
      <c r="I67" s="20">
        <v>0</v>
      </c>
      <c r="J67" s="11"/>
      <c r="K67" s="20">
        <v>1.3</v>
      </c>
      <c r="L67" s="20">
        <v>5.2000000000000011</v>
      </c>
      <c r="M67" s="20">
        <v>21.400000000000002</v>
      </c>
      <c r="N67" s="20">
        <v>5</v>
      </c>
      <c r="O67" s="33">
        <v>0.28000000000000003</v>
      </c>
      <c r="P67" s="188"/>
    </row>
    <row r="68" spans="1:18" s="68" customFormat="1" ht="23.25" customHeight="1" thickBot="1" x14ac:dyDescent="0.3">
      <c r="A68" s="18" t="s">
        <v>88</v>
      </c>
      <c r="B68" s="185"/>
      <c r="C68" s="42">
        <v>200</v>
      </c>
      <c r="D68" s="20">
        <v>5.8</v>
      </c>
      <c r="E68" s="33">
        <v>5</v>
      </c>
      <c r="F68" s="33">
        <v>9.6</v>
      </c>
      <c r="G68" s="33">
        <v>107</v>
      </c>
      <c r="H68" s="11">
        <v>0.08</v>
      </c>
      <c r="I68" s="20">
        <v>2.6</v>
      </c>
      <c r="J68" s="11">
        <v>40</v>
      </c>
      <c r="K68" s="20"/>
      <c r="L68" s="11">
        <v>240</v>
      </c>
      <c r="M68" s="20">
        <v>180</v>
      </c>
      <c r="N68" s="20">
        <v>28</v>
      </c>
      <c r="O68" s="11">
        <v>0.2</v>
      </c>
      <c r="P68" s="188" t="s">
        <v>192</v>
      </c>
      <c r="Q68" s="125"/>
    </row>
    <row r="69" spans="1:18" s="23" customFormat="1" ht="16.5" thickBot="1" x14ac:dyDescent="0.3">
      <c r="A69" s="183" t="s">
        <v>167</v>
      </c>
      <c r="B69" s="99"/>
      <c r="C69" s="21">
        <v>220</v>
      </c>
      <c r="D69" s="22">
        <f>SUM(D67:D68)</f>
        <v>7.64</v>
      </c>
      <c r="E69" s="22">
        <f t="shared" ref="E69:O69" si="11">SUM(E67:E68)</f>
        <v>7.82</v>
      </c>
      <c r="F69" s="22">
        <f t="shared" si="11"/>
        <v>22.240000000000002</v>
      </c>
      <c r="G69" s="22">
        <f t="shared" si="11"/>
        <v>190.2</v>
      </c>
      <c r="H69" s="22">
        <f t="shared" si="11"/>
        <v>0.10800000000000001</v>
      </c>
      <c r="I69" s="22">
        <f t="shared" si="11"/>
        <v>2.6</v>
      </c>
      <c r="J69" s="22">
        <f t="shared" si="11"/>
        <v>40</v>
      </c>
      <c r="K69" s="22">
        <f t="shared" si="11"/>
        <v>1.3</v>
      </c>
      <c r="L69" s="22">
        <f t="shared" si="11"/>
        <v>245.2</v>
      </c>
      <c r="M69" s="22">
        <f t="shared" si="11"/>
        <v>201.4</v>
      </c>
      <c r="N69" s="22">
        <f t="shared" si="11"/>
        <v>33</v>
      </c>
      <c r="O69" s="22">
        <f t="shared" si="11"/>
        <v>0.48000000000000004</v>
      </c>
      <c r="P69" s="195"/>
      <c r="Q69" s="124"/>
    </row>
    <row r="70" spans="1:18" s="23" customFormat="1" ht="20.25" customHeight="1" thickBot="1" x14ac:dyDescent="0.3">
      <c r="A70" s="249" t="s">
        <v>367</v>
      </c>
      <c r="B70" s="250"/>
      <c r="C70" s="107">
        <f>C65+C69</f>
        <v>860</v>
      </c>
      <c r="D70" s="85">
        <f>D65+D69</f>
        <v>23.605</v>
      </c>
      <c r="E70" s="85">
        <f t="shared" ref="E70:O70" si="12">E65+E69</f>
        <v>26.186900000000001</v>
      </c>
      <c r="F70" s="85">
        <f t="shared" si="12"/>
        <v>101.506</v>
      </c>
      <c r="G70" s="85">
        <f>G65+G69</f>
        <v>817.48</v>
      </c>
      <c r="H70" s="85">
        <f t="shared" si="12"/>
        <v>0.38429999999999997</v>
      </c>
      <c r="I70" s="85">
        <f t="shared" si="12"/>
        <v>15.531999999999996</v>
      </c>
      <c r="J70" s="85">
        <f t="shared" si="12"/>
        <v>263.83500000000004</v>
      </c>
      <c r="K70" s="85">
        <f t="shared" si="12"/>
        <v>4.3809999999999993</v>
      </c>
      <c r="L70" s="85">
        <f t="shared" si="12"/>
        <v>653.18434999999999</v>
      </c>
      <c r="M70" s="85">
        <f t="shared" si="12"/>
        <v>727.21400000000006</v>
      </c>
      <c r="N70" s="85">
        <f t="shared" si="12"/>
        <v>118.83470000000001</v>
      </c>
      <c r="O70" s="85">
        <f t="shared" si="12"/>
        <v>7.4025000000000007</v>
      </c>
      <c r="P70" s="194"/>
      <c r="Q70" s="124">
        <f>G70/2720</f>
        <v>0.30054411764705885</v>
      </c>
      <c r="R70" s="131" t="s">
        <v>323</v>
      </c>
    </row>
    <row r="71" spans="1:18" x14ac:dyDescent="0.25">
      <c r="A71" s="7"/>
      <c r="B71" s="16" t="s">
        <v>12</v>
      </c>
      <c r="C71" s="17"/>
      <c r="D71" s="24"/>
      <c r="E71" s="180"/>
      <c r="F71" s="180"/>
      <c r="G71" s="179"/>
      <c r="H71" s="24"/>
      <c r="I71" s="179"/>
      <c r="J71" s="24"/>
      <c r="K71" s="179"/>
      <c r="L71" s="24"/>
      <c r="M71" s="179"/>
      <c r="N71" s="24"/>
      <c r="O71" s="180"/>
      <c r="P71" s="198"/>
      <c r="Q71" s="124"/>
    </row>
    <row r="72" spans="1:18" x14ac:dyDescent="0.25">
      <c r="A72" s="18" t="s">
        <v>108</v>
      </c>
      <c r="B72" s="49"/>
      <c r="C72" s="19">
        <v>100</v>
      </c>
      <c r="D72" s="11">
        <v>0.8</v>
      </c>
      <c r="E72" s="20">
        <v>0.1</v>
      </c>
      <c r="F72" s="11">
        <v>2.5</v>
      </c>
      <c r="G72" s="12">
        <v>14</v>
      </c>
      <c r="H72" s="20">
        <v>0.03</v>
      </c>
      <c r="I72" s="11">
        <v>10</v>
      </c>
      <c r="J72" s="20">
        <v>0</v>
      </c>
      <c r="K72" s="11">
        <v>0.1</v>
      </c>
      <c r="L72" s="20">
        <v>23</v>
      </c>
      <c r="M72" s="11">
        <v>42</v>
      </c>
      <c r="N72" s="20">
        <v>14</v>
      </c>
      <c r="O72" s="33">
        <v>0.6</v>
      </c>
      <c r="P72" s="205" t="s">
        <v>194</v>
      </c>
    </row>
    <row r="73" spans="1:18" ht="32.25" customHeight="1" x14ac:dyDescent="0.25">
      <c r="A73" s="18" t="s">
        <v>346</v>
      </c>
      <c r="B73" s="49"/>
      <c r="C73" s="19" t="s">
        <v>255</v>
      </c>
      <c r="D73" s="11">
        <v>5.6716699999999998</v>
      </c>
      <c r="E73" s="20">
        <v>9.8795300000000008</v>
      </c>
      <c r="F73" s="11">
        <v>12.421950000000001</v>
      </c>
      <c r="G73" s="12">
        <v>145.02099999999999</v>
      </c>
      <c r="H73" s="20">
        <v>0.10331</v>
      </c>
      <c r="I73" s="11">
        <v>8.4699999999999989</v>
      </c>
      <c r="J73" s="20">
        <v>12.2</v>
      </c>
      <c r="K73" s="11">
        <v>2.4503999999999997</v>
      </c>
      <c r="L73" s="20">
        <v>40.3172</v>
      </c>
      <c r="M73" s="11">
        <v>85.667599999999993</v>
      </c>
      <c r="N73" s="20">
        <v>28.616999999999997</v>
      </c>
      <c r="O73" s="33">
        <v>1.1166</v>
      </c>
      <c r="P73" s="205" t="s">
        <v>336</v>
      </c>
    </row>
    <row r="74" spans="1:18" ht="18" customHeight="1" x14ac:dyDescent="0.25">
      <c r="A74" s="18" t="s">
        <v>96</v>
      </c>
      <c r="B74" s="49"/>
      <c r="C74" s="19" t="s">
        <v>265</v>
      </c>
      <c r="D74" s="11">
        <v>10.43</v>
      </c>
      <c r="E74" s="20">
        <v>11.62</v>
      </c>
      <c r="F74" s="11">
        <v>9.0399999999999991</v>
      </c>
      <c r="G74" s="20">
        <v>180.33</v>
      </c>
      <c r="H74" s="11">
        <v>4.3333333333333335E-2</v>
      </c>
      <c r="I74" s="20">
        <v>3.0539999999999998</v>
      </c>
      <c r="J74" s="11">
        <v>25.655999999999999</v>
      </c>
      <c r="K74" s="20">
        <v>2.056</v>
      </c>
      <c r="L74" s="11">
        <v>131.256</v>
      </c>
      <c r="M74" s="20">
        <v>189.75199999999998</v>
      </c>
      <c r="N74" s="33">
        <v>44.323999999999998</v>
      </c>
      <c r="O74" s="20">
        <v>0.75</v>
      </c>
      <c r="P74" s="205" t="s">
        <v>315</v>
      </c>
    </row>
    <row r="75" spans="1:18" ht="31.5" x14ac:dyDescent="0.25">
      <c r="A75" s="18" t="s">
        <v>97</v>
      </c>
      <c r="B75" s="9"/>
      <c r="C75" s="19" t="s">
        <v>224</v>
      </c>
      <c r="D75" s="54">
        <v>4.6980000000000004</v>
      </c>
      <c r="E75" s="28">
        <v>7.88</v>
      </c>
      <c r="F75" s="70">
        <v>43.75</v>
      </c>
      <c r="G75" s="160">
        <v>284.47000000000003</v>
      </c>
      <c r="H75" s="20">
        <v>0.19499999999999998</v>
      </c>
      <c r="I75" s="11">
        <v>29.33799999999999</v>
      </c>
      <c r="J75" s="20">
        <v>0</v>
      </c>
      <c r="K75" s="11">
        <v>0.82699999999999996</v>
      </c>
      <c r="L75" s="20">
        <v>66.924999999999997</v>
      </c>
      <c r="M75" s="11">
        <v>127.66699999999997</v>
      </c>
      <c r="N75" s="20">
        <v>43.254999999999995</v>
      </c>
      <c r="O75" s="33">
        <v>1.5949999999999998</v>
      </c>
      <c r="P75" s="188" t="s">
        <v>225</v>
      </c>
    </row>
    <row r="76" spans="1:18" ht="18.75" customHeight="1" x14ac:dyDescent="0.25">
      <c r="A76" s="18" t="s">
        <v>14</v>
      </c>
      <c r="B76" s="73"/>
      <c r="C76" s="53">
        <v>200</v>
      </c>
      <c r="D76" s="31">
        <v>0.67800000000000005</v>
      </c>
      <c r="E76" s="32">
        <v>0.27800000000000002</v>
      </c>
      <c r="F76" s="31">
        <v>20.76</v>
      </c>
      <c r="G76" s="60">
        <v>88.2</v>
      </c>
      <c r="H76" s="32">
        <v>1.2E-2</v>
      </c>
      <c r="I76" s="31">
        <v>100</v>
      </c>
      <c r="J76" s="32">
        <v>0</v>
      </c>
      <c r="K76" s="31">
        <v>0.76</v>
      </c>
      <c r="L76" s="32">
        <v>21.34</v>
      </c>
      <c r="M76" s="31">
        <v>3.44</v>
      </c>
      <c r="N76" s="32">
        <v>3.44</v>
      </c>
      <c r="O76" s="61">
        <v>0.63400000000000001</v>
      </c>
      <c r="P76" s="205" t="s">
        <v>226</v>
      </c>
    </row>
    <row r="77" spans="1:18" ht="18.75" customHeight="1" x14ac:dyDescent="0.25">
      <c r="A77" s="18" t="s">
        <v>13</v>
      </c>
      <c r="B77" s="9"/>
      <c r="C77" s="19">
        <v>60</v>
      </c>
      <c r="D77" s="11">
        <v>3.96</v>
      </c>
      <c r="E77" s="20">
        <v>0.72</v>
      </c>
      <c r="F77" s="11">
        <v>23.76</v>
      </c>
      <c r="G77" s="12">
        <v>118.80000000000001</v>
      </c>
      <c r="H77" s="20">
        <v>0.10200000000000002</v>
      </c>
      <c r="I77" s="11"/>
      <c r="J77" s="20"/>
      <c r="K77" s="11">
        <v>0.84</v>
      </c>
      <c r="L77" s="20">
        <v>17.400000000000002</v>
      </c>
      <c r="M77" s="11">
        <v>90.000000000000014</v>
      </c>
      <c r="N77" s="20">
        <v>28.200000000000006</v>
      </c>
      <c r="O77" s="33">
        <v>2.3400000000000003</v>
      </c>
      <c r="P77" s="176" t="s">
        <v>198</v>
      </c>
    </row>
    <row r="78" spans="1:18" ht="21" customHeight="1" thickBot="1" x14ac:dyDescent="0.3">
      <c r="A78" s="18" t="s">
        <v>35</v>
      </c>
      <c r="B78" s="9"/>
      <c r="C78" s="19">
        <v>50</v>
      </c>
      <c r="D78" s="11">
        <v>3.8</v>
      </c>
      <c r="E78" s="28">
        <v>0.4</v>
      </c>
      <c r="F78" s="11">
        <v>24.6</v>
      </c>
      <c r="G78" s="12">
        <v>117.5</v>
      </c>
      <c r="H78" s="35">
        <v>5.5000000000000007E-2</v>
      </c>
      <c r="I78" s="11">
        <v>0</v>
      </c>
      <c r="J78" s="35">
        <v>0</v>
      </c>
      <c r="K78" s="11">
        <v>0.55000000000000004</v>
      </c>
      <c r="L78" s="35">
        <v>10</v>
      </c>
      <c r="M78" s="11">
        <v>32.5</v>
      </c>
      <c r="N78" s="35">
        <v>7.0000000000000009</v>
      </c>
      <c r="O78" s="33">
        <v>0.55000000000000016</v>
      </c>
      <c r="P78" s="176" t="s">
        <v>188</v>
      </c>
    </row>
    <row r="79" spans="1:18" ht="15.75" customHeight="1" thickBot="1" x14ac:dyDescent="0.3">
      <c r="A79" s="183" t="s">
        <v>167</v>
      </c>
      <c r="B79" s="98"/>
      <c r="C79" s="21">
        <v>1031</v>
      </c>
      <c r="D79" s="22">
        <f>SUM(D72:D78)</f>
        <v>30.037670000000002</v>
      </c>
      <c r="E79" s="22">
        <f t="shared" ref="E79:O79" si="13">SUM(E72:E78)</f>
        <v>30.877529999999997</v>
      </c>
      <c r="F79" s="22">
        <f t="shared" si="13"/>
        <v>136.83195000000001</v>
      </c>
      <c r="G79" s="22">
        <f t="shared" si="13"/>
        <v>948.32100000000014</v>
      </c>
      <c r="H79" s="22">
        <f t="shared" si="13"/>
        <v>0.54064333333333336</v>
      </c>
      <c r="I79" s="22">
        <f t="shared" si="13"/>
        <v>150.86199999999999</v>
      </c>
      <c r="J79" s="22">
        <f t="shared" si="13"/>
        <v>37.855999999999995</v>
      </c>
      <c r="K79" s="22">
        <f t="shared" si="13"/>
        <v>7.5833999999999993</v>
      </c>
      <c r="L79" s="22">
        <f t="shared" si="13"/>
        <v>310.23819999999995</v>
      </c>
      <c r="M79" s="22">
        <f t="shared" si="13"/>
        <v>571.02659999999992</v>
      </c>
      <c r="N79" s="22">
        <f t="shared" si="13"/>
        <v>168.83600000000001</v>
      </c>
      <c r="O79" s="22">
        <f t="shared" si="13"/>
        <v>7.5856000000000003</v>
      </c>
      <c r="P79" s="195"/>
      <c r="Q79" s="123">
        <f>G79/2720</f>
        <v>0.34864742647058827</v>
      </c>
      <c r="R79" s="134" t="s">
        <v>320</v>
      </c>
    </row>
    <row r="80" spans="1:18" ht="17.25" customHeight="1" thickBot="1" x14ac:dyDescent="0.3">
      <c r="A80" s="183" t="s">
        <v>169</v>
      </c>
      <c r="B80" s="100"/>
      <c r="C80" s="21">
        <f>C65+C69+C79</f>
        <v>1891</v>
      </c>
      <c r="D80" s="22">
        <f>D65+D69+D79</f>
        <v>53.642670000000003</v>
      </c>
      <c r="E80" s="22">
        <f t="shared" ref="E80:O80" si="14">E65+E69+E79</f>
        <v>57.064430000000002</v>
      </c>
      <c r="F80" s="22">
        <f t="shared" si="14"/>
        <v>238.33795000000001</v>
      </c>
      <c r="G80" s="22">
        <f t="shared" si="14"/>
        <v>1765.8010000000002</v>
      </c>
      <c r="H80" s="22">
        <f t="shared" si="14"/>
        <v>0.92494333333333334</v>
      </c>
      <c r="I80" s="22">
        <f t="shared" si="14"/>
        <v>166.39400000000001</v>
      </c>
      <c r="J80" s="22">
        <f t="shared" si="14"/>
        <v>301.69100000000003</v>
      </c>
      <c r="K80" s="22">
        <f t="shared" si="14"/>
        <v>11.964399999999998</v>
      </c>
      <c r="L80" s="22">
        <f t="shared" si="14"/>
        <v>963.42255</v>
      </c>
      <c r="M80" s="22">
        <f t="shared" si="14"/>
        <v>1298.2406000000001</v>
      </c>
      <c r="N80" s="22">
        <f t="shared" si="14"/>
        <v>287.67070000000001</v>
      </c>
      <c r="O80" s="22">
        <f t="shared" si="14"/>
        <v>14.988100000000001</v>
      </c>
      <c r="P80" s="195"/>
      <c r="Q80" s="124">
        <f>G80/2720</f>
        <v>0.64919154411764712</v>
      </c>
      <c r="R80" s="131" t="s">
        <v>321</v>
      </c>
    </row>
    <row r="81" spans="1:25" x14ac:dyDescent="0.25">
      <c r="A81" s="38"/>
      <c r="B81" s="49"/>
      <c r="C81" s="81"/>
      <c r="D81" s="56"/>
      <c r="E81" s="56"/>
      <c r="F81" s="56"/>
      <c r="G81" s="56"/>
      <c r="H81" s="56"/>
      <c r="I81" s="56"/>
      <c r="J81" s="56"/>
      <c r="K81" s="56"/>
      <c r="L81" s="56"/>
      <c r="M81" s="84"/>
      <c r="N81" s="84"/>
      <c r="O81" s="56"/>
      <c r="P81" s="199"/>
    </row>
    <row r="82" spans="1:25" ht="16.5" thickBot="1" x14ac:dyDescent="0.3">
      <c r="A82" s="75" t="s">
        <v>3</v>
      </c>
      <c r="B82" s="97"/>
      <c r="C82" s="80"/>
      <c r="M82" s="181"/>
      <c r="N82" s="181"/>
      <c r="P82" s="200"/>
    </row>
    <row r="83" spans="1:25" ht="15.75" customHeight="1" x14ac:dyDescent="0.25">
      <c r="A83" s="7" t="s">
        <v>148</v>
      </c>
      <c r="B83" s="82"/>
      <c r="C83" s="41" t="s">
        <v>149</v>
      </c>
      <c r="D83" s="251" t="s">
        <v>150</v>
      </c>
      <c r="E83" s="252"/>
      <c r="F83" s="253"/>
      <c r="G83" s="24" t="s">
        <v>151</v>
      </c>
      <c r="H83" s="264" t="s">
        <v>152</v>
      </c>
      <c r="I83" s="261" t="s">
        <v>153</v>
      </c>
      <c r="J83" s="267" t="s">
        <v>154</v>
      </c>
      <c r="K83" s="261" t="s">
        <v>155</v>
      </c>
      <c r="L83" s="267" t="s">
        <v>156</v>
      </c>
      <c r="M83" s="261" t="s">
        <v>157</v>
      </c>
      <c r="N83" s="264" t="s">
        <v>158</v>
      </c>
      <c r="O83" s="261" t="s">
        <v>159</v>
      </c>
      <c r="P83" s="208" t="s">
        <v>170</v>
      </c>
    </row>
    <row r="84" spans="1:25" ht="16.5" thickBot="1" x14ac:dyDescent="0.3">
      <c r="A84" s="18" t="s">
        <v>160</v>
      </c>
      <c r="B84" s="9"/>
      <c r="C84" s="42" t="s">
        <v>161</v>
      </c>
      <c r="D84" s="254"/>
      <c r="E84" s="255"/>
      <c r="F84" s="256"/>
      <c r="G84" s="20" t="s">
        <v>173</v>
      </c>
      <c r="H84" s="265"/>
      <c r="I84" s="262"/>
      <c r="J84" s="268"/>
      <c r="K84" s="262"/>
      <c r="L84" s="268"/>
      <c r="M84" s="262"/>
      <c r="N84" s="265"/>
      <c r="O84" s="262"/>
      <c r="P84" s="191" t="s">
        <v>171</v>
      </c>
    </row>
    <row r="85" spans="1:25" ht="16.5" thickBot="1" x14ac:dyDescent="0.3">
      <c r="A85" s="13"/>
      <c r="B85" s="93"/>
      <c r="C85" s="57"/>
      <c r="D85" s="14" t="s">
        <v>162</v>
      </c>
      <c r="E85" s="14" t="s">
        <v>163</v>
      </c>
      <c r="F85" s="52" t="s">
        <v>164</v>
      </c>
      <c r="G85" s="14" t="s">
        <v>165</v>
      </c>
      <c r="H85" s="266"/>
      <c r="I85" s="263"/>
      <c r="J85" s="269"/>
      <c r="K85" s="263"/>
      <c r="L85" s="269"/>
      <c r="M85" s="263"/>
      <c r="N85" s="266"/>
      <c r="O85" s="263"/>
      <c r="P85" s="209"/>
    </row>
    <row r="86" spans="1:25" x14ac:dyDescent="0.25">
      <c r="A86" s="18"/>
      <c r="B86" s="16" t="s">
        <v>5</v>
      </c>
      <c r="C86" s="41"/>
      <c r="D86" s="179"/>
      <c r="E86" s="24"/>
      <c r="F86" s="179"/>
      <c r="G86" s="24"/>
      <c r="H86" s="179"/>
      <c r="I86" s="24"/>
      <c r="J86" s="11"/>
      <c r="K86" s="24"/>
      <c r="L86" s="11"/>
      <c r="M86" s="24"/>
      <c r="N86" s="178"/>
      <c r="O86" s="24"/>
      <c r="P86" s="191"/>
    </row>
    <row r="87" spans="1:25" x14ac:dyDescent="0.25">
      <c r="A87" s="18" t="s">
        <v>90</v>
      </c>
      <c r="B87" s="49"/>
      <c r="C87" s="42" t="s">
        <v>89</v>
      </c>
      <c r="D87" s="11">
        <v>6.2750000000000004</v>
      </c>
      <c r="E87" s="20">
        <v>12.11</v>
      </c>
      <c r="F87" s="11">
        <v>15.549999999999997</v>
      </c>
      <c r="G87" s="20">
        <v>196.09999999999997</v>
      </c>
      <c r="H87" s="11">
        <v>3.7999999999999985E-2</v>
      </c>
      <c r="I87" s="20">
        <v>0.105</v>
      </c>
      <c r="J87" s="11">
        <v>71.5</v>
      </c>
      <c r="K87" s="20">
        <v>0.67999999999999994</v>
      </c>
      <c r="L87" s="11">
        <v>158.09999999999997</v>
      </c>
      <c r="M87" s="20">
        <v>112.49999999999999</v>
      </c>
      <c r="N87" s="12">
        <v>12.149999999999999</v>
      </c>
      <c r="O87" s="20">
        <v>0.48499999999999999</v>
      </c>
      <c r="P87" s="191" t="s">
        <v>201</v>
      </c>
    </row>
    <row r="88" spans="1:25" ht="31.5" x14ac:dyDescent="0.25">
      <c r="A88" s="18" t="s">
        <v>360</v>
      </c>
      <c r="B88" s="49"/>
      <c r="C88" s="42" t="s">
        <v>229</v>
      </c>
      <c r="D88" s="11">
        <v>6.41</v>
      </c>
      <c r="E88" s="20">
        <v>5.0999999999999996</v>
      </c>
      <c r="F88" s="11">
        <v>41.31</v>
      </c>
      <c r="G88" s="20">
        <v>230.02</v>
      </c>
      <c r="H88" s="11">
        <v>0.11</v>
      </c>
      <c r="I88" s="20">
        <v>1.0559999999999998</v>
      </c>
      <c r="J88" s="11">
        <v>36.279999999999994</v>
      </c>
      <c r="K88" s="20">
        <v>0.127</v>
      </c>
      <c r="L88" s="11">
        <v>145.27799999999996</v>
      </c>
      <c r="M88" s="20">
        <v>170.59199999999996</v>
      </c>
      <c r="N88" s="12">
        <v>40.941999999999986</v>
      </c>
      <c r="O88" s="20">
        <v>0.87899999999999967</v>
      </c>
      <c r="P88" s="191" t="s">
        <v>228</v>
      </c>
      <c r="Y88" s="106"/>
    </row>
    <row r="89" spans="1:25" x14ac:dyDescent="0.25">
      <c r="A89" s="8" t="s">
        <v>384</v>
      </c>
      <c r="B89" s="73"/>
      <c r="C89" s="39" t="s">
        <v>230</v>
      </c>
      <c r="D89" s="29">
        <v>3.1659999999999999</v>
      </c>
      <c r="E89" s="28">
        <v>2.6780000000000004</v>
      </c>
      <c r="F89" s="29">
        <v>5.9660000000000011</v>
      </c>
      <c r="G89" s="28">
        <v>60.600000000000009</v>
      </c>
      <c r="H89" s="29">
        <v>4.4000000000000004E-2</v>
      </c>
      <c r="I89" s="28">
        <v>1.3</v>
      </c>
      <c r="J89" s="29">
        <v>20</v>
      </c>
      <c r="K89" s="28">
        <v>0</v>
      </c>
      <c r="L89" s="29">
        <v>125.48</v>
      </c>
      <c r="M89" s="28">
        <v>90</v>
      </c>
      <c r="N89" s="27">
        <v>14</v>
      </c>
      <c r="O89" s="28">
        <v>0.10400000000000001</v>
      </c>
      <c r="P89" s="191" t="s">
        <v>231</v>
      </c>
    </row>
    <row r="90" spans="1:25" x14ac:dyDescent="0.25">
      <c r="A90" s="18" t="s">
        <v>70</v>
      </c>
      <c r="B90" s="9"/>
      <c r="C90" s="42">
        <v>120</v>
      </c>
      <c r="D90" s="11">
        <v>0.48</v>
      </c>
      <c r="E90" s="20">
        <v>0.48</v>
      </c>
      <c r="F90" s="11">
        <v>11.759999999999998</v>
      </c>
      <c r="G90" s="20">
        <v>56.399999999999984</v>
      </c>
      <c r="H90" s="47">
        <v>3.599999999999999E-2</v>
      </c>
      <c r="I90" s="19">
        <v>11.999999999999996</v>
      </c>
      <c r="J90" s="47">
        <v>0</v>
      </c>
      <c r="K90" s="19">
        <v>0.24</v>
      </c>
      <c r="L90" s="47">
        <v>19.2</v>
      </c>
      <c r="M90" s="19">
        <v>13.2</v>
      </c>
      <c r="N90" s="10">
        <v>10.799999999999999</v>
      </c>
      <c r="O90" s="19">
        <v>2.6399999999999997</v>
      </c>
      <c r="P90" s="191" t="s">
        <v>189</v>
      </c>
    </row>
    <row r="91" spans="1:25" ht="18.75" customHeight="1" thickBot="1" x14ac:dyDescent="0.3">
      <c r="A91" s="18" t="s">
        <v>37</v>
      </c>
      <c r="B91" s="49"/>
      <c r="C91" s="42">
        <v>30</v>
      </c>
      <c r="D91" s="12">
        <v>2.25</v>
      </c>
      <c r="E91" s="20">
        <v>0.87</v>
      </c>
      <c r="F91" s="33">
        <v>15.419999999999998</v>
      </c>
      <c r="G91" s="12">
        <v>78.599999999999994</v>
      </c>
      <c r="H91" s="12">
        <v>3.3000000000000002E-2</v>
      </c>
      <c r="I91" s="20">
        <v>0</v>
      </c>
      <c r="J91" s="11">
        <v>0</v>
      </c>
      <c r="K91" s="20">
        <v>0.51</v>
      </c>
      <c r="L91" s="11">
        <v>5.7</v>
      </c>
      <c r="M91" s="20">
        <v>19.5</v>
      </c>
      <c r="N91" s="20">
        <v>3.9</v>
      </c>
      <c r="O91" s="11">
        <v>0.36</v>
      </c>
      <c r="P91" s="176" t="s">
        <v>188</v>
      </c>
    </row>
    <row r="92" spans="1:25" ht="16.5" thickBot="1" x14ac:dyDescent="0.3">
      <c r="A92" s="183" t="s">
        <v>167</v>
      </c>
      <c r="B92" s="98"/>
      <c r="C92" s="21">
        <v>630</v>
      </c>
      <c r="D92" s="22">
        <f>SUM(D87:D91)</f>
        <v>18.581</v>
      </c>
      <c r="E92" s="22">
        <f t="shared" ref="E92:O92" si="15">SUM(E87:E91)</f>
        <v>21.238000000000003</v>
      </c>
      <c r="F92" s="22">
        <f t="shared" si="15"/>
        <v>90.006</v>
      </c>
      <c r="G92" s="22">
        <f t="shared" si="15"/>
        <v>621.72</v>
      </c>
      <c r="H92" s="22">
        <f t="shared" si="15"/>
        <v>0.26100000000000001</v>
      </c>
      <c r="I92" s="22">
        <f t="shared" si="15"/>
        <v>14.460999999999997</v>
      </c>
      <c r="J92" s="22">
        <f t="shared" si="15"/>
        <v>127.78</v>
      </c>
      <c r="K92" s="22">
        <f t="shared" si="15"/>
        <v>1.5569999999999999</v>
      </c>
      <c r="L92" s="22">
        <f t="shared" si="15"/>
        <v>453.75799999999992</v>
      </c>
      <c r="M92" s="22">
        <f t="shared" si="15"/>
        <v>405.79199999999992</v>
      </c>
      <c r="N92" s="22">
        <f t="shared" si="15"/>
        <v>81.791999999999987</v>
      </c>
      <c r="O92" s="22">
        <f t="shared" si="15"/>
        <v>4.468</v>
      </c>
      <c r="P92" s="210"/>
    </row>
    <row r="93" spans="1:25" x14ac:dyDescent="0.25">
      <c r="A93" s="18"/>
      <c r="B93" s="49" t="s">
        <v>168</v>
      </c>
      <c r="C93" s="43"/>
      <c r="D93" s="11"/>
      <c r="E93" s="20"/>
      <c r="F93" s="33"/>
      <c r="G93" s="20"/>
      <c r="H93" s="11"/>
      <c r="I93" s="20"/>
      <c r="J93" s="11"/>
      <c r="K93" s="20"/>
      <c r="L93" s="11"/>
      <c r="M93" s="20"/>
      <c r="N93" s="12"/>
      <c r="O93" s="20"/>
      <c r="P93" s="191"/>
    </row>
    <row r="94" spans="1:25" s="68" customFormat="1" ht="16.5" thickBot="1" x14ac:dyDescent="0.3">
      <c r="A94" s="18" t="s">
        <v>86</v>
      </c>
      <c r="B94" s="38"/>
      <c r="C94" s="43" t="s">
        <v>230</v>
      </c>
      <c r="D94" s="20">
        <v>5.8</v>
      </c>
      <c r="E94" s="33">
        <v>5</v>
      </c>
      <c r="F94" s="33">
        <v>9.6</v>
      </c>
      <c r="G94" s="33">
        <v>107</v>
      </c>
      <c r="H94" s="11">
        <v>3.5999999999999997E-2</v>
      </c>
      <c r="I94" s="20">
        <v>6.3E-2</v>
      </c>
      <c r="J94" s="11">
        <v>36</v>
      </c>
      <c r="K94" s="20">
        <v>0</v>
      </c>
      <c r="L94" s="11">
        <v>223.2</v>
      </c>
      <c r="M94" s="20">
        <v>165.6</v>
      </c>
      <c r="N94" s="12">
        <v>25.2</v>
      </c>
      <c r="O94" s="20">
        <v>0.18</v>
      </c>
      <c r="P94" s="191" t="s">
        <v>233</v>
      </c>
      <c r="Q94" s="125"/>
    </row>
    <row r="95" spans="1:25" ht="16.5" thickBot="1" x14ac:dyDescent="0.3">
      <c r="A95" s="183" t="s">
        <v>167</v>
      </c>
      <c r="B95" s="98"/>
      <c r="C95" s="102" t="s">
        <v>230</v>
      </c>
      <c r="D95" s="22">
        <f>SUM(D94)</f>
        <v>5.8</v>
      </c>
      <c r="E95" s="22">
        <f t="shared" ref="E95:O95" si="16">SUM(E94)</f>
        <v>5</v>
      </c>
      <c r="F95" s="22">
        <f t="shared" si="16"/>
        <v>9.6</v>
      </c>
      <c r="G95" s="22">
        <f t="shared" si="16"/>
        <v>107</v>
      </c>
      <c r="H95" s="22">
        <f t="shared" si="16"/>
        <v>3.5999999999999997E-2</v>
      </c>
      <c r="I95" s="22">
        <f t="shared" si="16"/>
        <v>6.3E-2</v>
      </c>
      <c r="J95" s="22">
        <f t="shared" si="16"/>
        <v>36</v>
      </c>
      <c r="K95" s="22">
        <f t="shared" si="16"/>
        <v>0</v>
      </c>
      <c r="L95" s="22">
        <f t="shared" si="16"/>
        <v>223.2</v>
      </c>
      <c r="M95" s="22">
        <f t="shared" si="16"/>
        <v>165.6</v>
      </c>
      <c r="N95" s="22">
        <f t="shared" si="16"/>
        <v>25.2</v>
      </c>
      <c r="O95" s="22">
        <f t="shared" si="16"/>
        <v>0.18</v>
      </c>
      <c r="P95" s="218"/>
    </row>
    <row r="96" spans="1:25" ht="18.75" customHeight="1" thickBot="1" x14ac:dyDescent="0.3">
      <c r="A96" s="249" t="s">
        <v>367</v>
      </c>
      <c r="B96" s="250"/>
      <c r="C96" s="165">
        <f t="shared" ref="C96:P96" si="17">C92+C95</f>
        <v>830</v>
      </c>
      <c r="D96" s="85">
        <f t="shared" si="17"/>
        <v>24.381</v>
      </c>
      <c r="E96" s="85">
        <f t="shared" si="17"/>
        <v>26.238000000000003</v>
      </c>
      <c r="F96" s="85">
        <f t="shared" si="17"/>
        <v>99.605999999999995</v>
      </c>
      <c r="G96" s="85">
        <f t="shared" si="17"/>
        <v>728.72</v>
      </c>
      <c r="H96" s="85">
        <f t="shared" si="17"/>
        <v>0.29699999999999999</v>
      </c>
      <c r="I96" s="85">
        <f t="shared" si="17"/>
        <v>14.523999999999997</v>
      </c>
      <c r="J96" s="85">
        <f t="shared" si="17"/>
        <v>163.78</v>
      </c>
      <c r="K96" s="85">
        <f t="shared" si="17"/>
        <v>1.5569999999999999</v>
      </c>
      <c r="L96" s="85">
        <f t="shared" si="17"/>
        <v>676.95799999999986</v>
      </c>
      <c r="M96" s="85">
        <f t="shared" si="17"/>
        <v>571.39199999999994</v>
      </c>
      <c r="N96" s="85">
        <f t="shared" si="17"/>
        <v>106.99199999999999</v>
      </c>
      <c r="O96" s="85">
        <f t="shared" si="17"/>
        <v>4.6479999999999997</v>
      </c>
      <c r="P96" s="211">
        <f t="shared" si="17"/>
        <v>0</v>
      </c>
      <c r="Q96" s="126">
        <f>G96/2720</f>
        <v>0.26791176470588235</v>
      </c>
      <c r="R96" s="131" t="s">
        <v>323</v>
      </c>
    </row>
    <row r="97" spans="1:18" x14ac:dyDescent="0.25">
      <c r="A97" s="101"/>
      <c r="B97" s="16" t="s">
        <v>12</v>
      </c>
      <c r="C97" s="41"/>
      <c r="D97" s="85"/>
      <c r="E97" s="112"/>
      <c r="F97" s="112"/>
      <c r="G97" s="112"/>
      <c r="H97" s="84"/>
      <c r="I97" s="85"/>
      <c r="J97" s="84"/>
      <c r="K97" s="85"/>
      <c r="L97" s="84"/>
      <c r="M97" s="85"/>
      <c r="N97" s="86"/>
      <c r="O97" s="85"/>
      <c r="P97" s="208"/>
    </row>
    <row r="98" spans="1:18" x14ac:dyDescent="0.25">
      <c r="A98" s="72" t="s">
        <v>30</v>
      </c>
      <c r="B98" s="49"/>
      <c r="C98" s="42">
        <v>100</v>
      </c>
      <c r="D98" s="31">
        <v>1.1000000000000001</v>
      </c>
      <c r="E98" s="32">
        <v>0.2</v>
      </c>
      <c r="F98" s="31">
        <v>3.8</v>
      </c>
      <c r="G98" s="32">
        <v>24</v>
      </c>
      <c r="H98" s="31">
        <v>0.06</v>
      </c>
      <c r="I98" s="32">
        <v>25</v>
      </c>
      <c r="J98" s="31">
        <v>0</v>
      </c>
      <c r="K98" s="32">
        <v>0.7</v>
      </c>
      <c r="L98" s="31">
        <v>14</v>
      </c>
      <c r="M98" s="32">
        <v>26</v>
      </c>
      <c r="N98" s="60">
        <v>20</v>
      </c>
      <c r="O98" s="32">
        <v>0.9</v>
      </c>
      <c r="P98" s="191" t="s">
        <v>194</v>
      </c>
    </row>
    <row r="99" spans="1:18" ht="31.5" customHeight="1" x14ac:dyDescent="0.25">
      <c r="A99" s="72" t="s">
        <v>369</v>
      </c>
      <c r="B99" s="49"/>
      <c r="C99" s="42" t="s">
        <v>207</v>
      </c>
      <c r="D99" s="31">
        <v>5.2</v>
      </c>
      <c r="E99" s="32">
        <v>7.48</v>
      </c>
      <c r="F99" s="31">
        <v>12.654</v>
      </c>
      <c r="G99" s="32">
        <v>181.95</v>
      </c>
      <c r="H99" s="31">
        <v>5.4000000000000006E-2</v>
      </c>
      <c r="I99" s="32">
        <v>0.73599999999999999</v>
      </c>
      <c r="J99" s="31">
        <v>18.32</v>
      </c>
      <c r="K99" s="32">
        <v>2.6670000000000003</v>
      </c>
      <c r="L99" s="31">
        <v>33.910000000000004</v>
      </c>
      <c r="M99" s="32">
        <v>54.9</v>
      </c>
      <c r="N99" s="60">
        <v>12.703000000000001</v>
      </c>
      <c r="O99" s="32">
        <v>0.83800000000000008</v>
      </c>
      <c r="P99" s="191" t="s">
        <v>337</v>
      </c>
    </row>
    <row r="100" spans="1:18" ht="17.25" customHeight="1" x14ac:dyDescent="0.25">
      <c r="A100" s="72" t="s">
        <v>234</v>
      </c>
      <c r="B100" s="73"/>
      <c r="C100" s="42" t="s">
        <v>200</v>
      </c>
      <c r="D100" s="31">
        <v>15.01</v>
      </c>
      <c r="E100" s="32">
        <v>21.81</v>
      </c>
      <c r="F100" s="31">
        <v>44.85</v>
      </c>
      <c r="G100" s="32">
        <v>387.95</v>
      </c>
      <c r="H100" s="31">
        <v>0.05</v>
      </c>
      <c r="I100" s="32">
        <v>20.515000000000001</v>
      </c>
      <c r="J100" s="31">
        <v>44.25</v>
      </c>
      <c r="K100" s="32">
        <v>1.0699999999999998</v>
      </c>
      <c r="L100" s="31">
        <v>72.31</v>
      </c>
      <c r="M100" s="32">
        <v>178.17</v>
      </c>
      <c r="N100" s="60">
        <v>41.230000000000004</v>
      </c>
      <c r="O100" s="32">
        <v>2.165</v>
      </c>
      <c r="P100" s="191" t="s">
        <v>236</v>
      </c>
    </row>
    <row r="101" spans="1:18" ht="17.25" customHeight="1" x14ac:dyDescent="0.25">
      <c r="A101" s="76" t="s">
        <v>34</v>
      </c>
      <c r="B101" s="9"/>
      <c r="C101" s="19">
        <v>180</v>
      </c>
      <c r="D101" s="11">
        <v>0.9</v>
      </c>
      <c r="E101" s="20">
        <v>0</v>
      </c>
      <c r="F101" s="11">
        <v>18.18</v>
      </c>
      <c r="G101" s="20">
        <v>76.319999999999993</v>
      </c>
      <c r="H101" s="47">
        <v>1.9799999999999998E-2</v>
      </c>
      <c r="I101" s="19">
        <v>3.5999999999999996</v>
      </c>
      <c r="J101" s="47">
        <v>0</v>
      </c>
      <c r="K101" s="19">
        <v>0.18000000000000002</v>
      </c>
      <c r="L101" s="47">
        <v>12.6</v>
      </c>
      <c r="M101" s="19">
        <v>12.6</v>
      </c>
      <c r="N101" s="19">
        <v>7.2</v>
      </c>
      <c r="O101" s="47">
        <v>2.52</v>
      </c>
      <c r="P101" s="176" t="s">
        <v>197</v>
      </c>
    </row>
    <row r="102" spans="1:18" ht="17.25" customHeight="1" x14ac:dyDescent="0.25">
      <c r="A102" s="18" t="s">
        <v>13</v>
      </c>
      <c r="B102" s="9"/>
      <c r="C102" s="19">
        <v>60</v>
      </c>
      <c r="D102" s="11">
        <v>3.96</v>
      </c>
      <c r="E102" s="20">
        <v>0.72</v>
      </c>
      <c r="F102" s="11">
        <v>23.76</v>
      </c>
      <c r="G102" s="20">
        <v>118.80000000000001</v>
      </c>
      <c r="H102" s="11">
        <v>0.10200000000000002</v>
      </c>
      <c r="I102" s="20"/>
      <c r="J102" s="11"/>
      <c r="K102" s="20">
        <v>0.84</v>
      </c>
      <c r="L102" s="11">
        <v>17.400000000000002</v>
      </c>
      <c r="M102" s="20">
        <v>90.000000000000014</v>
      </c>
      <c r="N102" s="12">
        <v>28.200000000000006</v>
      </c>
      <c r="O102" s="20">
        <v>2.3400000000000003</v>
      </c>
      <c r="P102" s="191" t="s">
        <v>198</v>
      </c>
    </row>
    <row r="103" spans="1:18" ht="17.25" customHeight="1" thickBot="1" x14ac:dyDescent="0.3">
      <c r="A103" s="18" t="s">
        <v>35</v>
      </c>
      <c r="B103" s="9"/>
      <c r="C103" s="43">
        <v>50</v>
      </c>
      <c r="D103" s="11">
        <v>3.8</v>
      </c>
      <c r="E103" s="20">
        <v>0.4</v>
      </c>
      <c r="F103" s="11">
        <v>24.6</v>
      </c>
      <c r="G103" s="20">
        <v>117.5</v>
      </c>
      <c r="H103" s="11">
        <v>5.5000000000000007E-2</v>
      </c>
      <c r="I103" s="20">
        <v>0</v>
      </c>
      <c r="J103" s="11">
        <v>0</v>
      </c>
      <c r="K103" s="20">
        <v>0.55000000000000004</v>
      </c>
      <c r="L103" s="11">
        <v>10</v>
      </c>
      <c r="M103" s="20">
        <v>32.5</v>
      </c>
      <c r="N103" s="12">
        <v>7.0000000000000009</v>
      </c>
      <c r="O103" s="20">
        <v>0.55000000000000016</v>
      </c>
      <c r="P103" s="191" t="s">
        <v>188</v>
      </c>
    </row>
    <row r="104" spans="1:18" ht="17.25" customHeight="1" thickBot="1" x14ac:dyDescent="0.3">
      <c r="A104" s="183" t="s">
        <v>167</v>
      </c>
      <c r="B104" s="98"/>
      <c r="C104" s="21">
        <v>900</v>
      </c>
      <c r="D104" s="22">
        <f>SUM(D98:D103)</f>
        <v>29.970000000000002</v>
      </c>
      <c r="E104" s="22">
        <f t="shared" ref="E104:O104" si="18">SUM(E98:E103)</f>
        <v>30.609999999999996</v>
      </c>
      <c r="F104" s="22">
        <f t="shared" si="18"/>
        <v>127.84400000000002</v>
      </c>
      <c r="G104" s="22">
        <f t="shared" si="18"/>
        <v>906.52</v>
      </c>
      <c r="H104" s="22">
        <f t="shared" si="18"/>
        <v>0.34080000000000005</v>
      </c>
      <c r="I104" s="22">
        <f t="shared" si="18"/>
        <v>49.851000000000006</v>
      </c>
      <c r="J104" s="22">
        <f t="shared" si="18"/>
        <v>62.57</v>
      </c>
      <c r="K104" s="22">
        <f t="shared" si="18"/>
        <v>6.0069999999999988</v>
      </c>
      <c r="L104" s="22">
        <f t="shared" si="18"/>
        <v>160.22</v>
      </c>
      <c r="M104" s="22">
        <f t="shared" si="18"/>
        <v>394.17</v>
      </c>
      <c r="N104" s="22">
        <f t="shared" si="18"/>
        <v>116.33300000000001</v>
      </c>
      <c r="O104" s="22">
        <f t="shared" si="18"/>
        <v>9.3130000000000006</v>
      </c>
      <c r="P104" s="210"/>
      <c r="Q104" s="123">
        <f>G104/2720</f>
        <v>0.33327941176470588</v>
      </c>
      <c r="R104" s="134" t="s">
        <v>320</v>
      </c>
    </row>
    <row r="105" spans="1:18" ht="17.25" customHeight="1" thickBot="1" x14ac:dyDescent="0.3">
      <c r="A105" s="48" t="s">
        <v>169</v>
      </c>
      <c r="B105" s="80"/>
      <c r="C105" s="163">
        <f>C92+C95+$C104</f>
        <v>1730</v>
      </c>
      <c r="D105" s="65">
        <f t="shared" ref="D105:O105" si="19">D92+D95+$C104</f>
        <v>924.38099999999997</v>
      </c>
      <c r="E105" s="65">
        <f t="shared" si="19"/>
        <v>926.23800000000006</v>
      </c>
      <c r="F105" s="65">
        <f t="shared" si="19"/>
        <v>999.60599999999999</v>
      </c>
      <c r="G105" s="65">
        <f t="shared" si="19"/>
        <v>1628.72</v>
      </c>
      <c r="H105" s="65">
        <f t="shared" si="19"/>
        <v>900.29700000000003</v>
      </c>
      <c r="I105" s="65">
        <f t="shared" si="19"/>
        <v>914.524</v>
      </c>
      <c r="J105" s="65">
        <f t="shared" si="19"/>
        <v>1063.78</v>
      </c>
      <c r="K105" s="65">
        <f t="shared" si="19"/>
        <v>901.55700000000002</v>
      </c>
      <c r="L105" s="65">
        <f t="shared" si="19"/>
        <v>1576.9579999999999</v>
      </c>
      <c r="M105" s="65">
        <f t="shared" si="19"/>
        <v>1471.3919999999998</v>
      </c>
      <c r="N105" s="65">
        <f t="shared" si="19"/>
        <v>1006.992</v>
      </c>
      <c r="O105" s="65">
        <f t="shared" si="19"/>
        <v>904.64800000000002</v>
      </c>
      <c r="P105" s="209"/>
      <c r="Q105" s="123">
        <f>G105/2720</f>
        <v>0.59879411764705881</v>
      </c>
      <c r="R105" s="131" t="s">
        <v>321</v>
      </c>
    </row>
    <row r="106" spans="1:18" x14ac:dyDescent="0.25">
      <c r="A106" s="38"/>
      <c r="B106" s="49"/>
      <c r="C106" s="87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84"/>
      <c r="P106" s="199"/>
    </row>
    <row r="107" spans="1:18" ht="16.5" thickBot="1" x14ac:dyDescent="0.3">
      <c r="A107" s="75" t="s">
        <v>4</v>
      </c>
      <c r="B107" s="97"/>
      <c r="C107" s="80"/>
      <c r="N107" s="181"/>
      <c r="O107" s="181"/>
      <c r="P107" s="200"/>
    </row>
    <row r="108" spans="1:18" ht="15.75" customHeight="1" x14ac:dyDescent="0.25">
      <c r="A108" s="7" t="s">
        <v>148</v>
      </c>
      <c r="B108" s="82"/>
      <c r="C108" s="41" t="s">
        <v>149</v>
      </c>
      <c r="D108" s="251" t="s">
        <v>150</v>
      </c>
      <c r="E108" s="252"/>
      <c r="F108" s="253"/>
      <c r="G108" s="24" t="s">
        <v>151</v>
      </c>
      <c r="H108" s="264" t="s">
        <v>152</v>
      </c>
      <c r="I108" s="261" t="s">
        <v>153</v>
      </c>
      <c r="J108" s="267" t="s">
        <v>154</v>
      </c>
      <c r="K108" s="261" t="s">
        <v>155</v>
      </c>
      <c r="L108" s="267" t="s">
        <v>156</v>
      </c>
      <c r="M108" s="261" t="s">
        <v>157</v>
      </c>
      <c r="N108" s="264" t="s">
        <v>158</v>
      </c>
      <c r="O108" s="261" t="s">
        <v>159</v>
      </c>
      <c r="P108" s="208" t="s">
        <v>170</v>
      </c>
    </row>
    <row r="109" spans="1:18" ht="16.5" thickBot="1" x14ac:dyDescent="0.3">
      <c r="A109" s="18" t="s">
        <v>160</v>
      </c>
      <c r="B109" s="9"/>
      <c r="C109" s="42" t="s">
        <v>161</v>
      </c>
      <c r="D109" s="254"/>
      <c r="E109" s="255"/>
      <c r="F109" s="256"/>
      <c r="G109" s="20" t="s">
        <v>173</v>
      </c>
      <c r="H109" s="265"/>
      <c r="I109" s="262"/>
      <c r="J109" s="268"/>
      <c r="K109" s="262"/>
      <c r="L109" s="268"/>
      <c r="M109" s="262"/>
      <c r="N109" s="265"/>
      <c r="O109" s="262"/>
      <c r="P109" s="191" t="s">
        <v>171</v>
      </c>
    </row>
    <row r="110" spans="1:18" ht="16.5" thickBot="1" x14ac:dyDescent="0.3">
      <c r="A110" s="18"/>
      <c r="B110" s="9"/>
      <c r="C110" s="42"/>
      <c r="D110" s="24" t="s">
        <v>162</v>
      </c>
      <c r="E110" s="24" t="s">
        <v>163</v>
      </c>
      <c r="F110" s="179" t="s">
        <v>164</v>
      </c>
      <c r="G110" s="24" t="s">
        <v>165</v>
      </c>
      <c r="H110" s="266"/>
      <c r="I110" s="263"/>
      <c r="J110" s="269"/>
      <c r="K110" s="263"/>
      <c r="L110" s="269"/>
      <c r="M110" s="263"/>
      <c r="N110" s="266"/>
      <c r="O110" s="263"/>
      <c r="P110" s="191"/>
    </row>
    <row r="111" spans="1:18" x14ac:dyDescent="0.25">
      <c r="A111" s="7"/>
      <c r="B111" s="16" t="s">
        <v>5</v>
      </c>
      <c r="C111" s="41"/>
      <c r="D111" s="179"/>
      <c r="E111" s="24"/>
      <c r="F111" s="179"/>
      <c r="G111" s="24"/>
      <c r="H111" s="179"/>
      <c r="I111" s="24"/>
      <c r="J111" s="179"/>
      <c r="K111" s="24"/>
      <c r="L111" s="179"/>
      <c r="M111" s="24"/>
      <c r="N111" s="179"/>
      <c r="O111" s="24"/>
      <c r="P111" s="208"/>
    </row>
    <row r="112" spans="1:18" x14ac:dyDescent="0.25">
      <c r="A112" s="18" t="s">
        <v>91</v>
      </c>
      <c r="B112" s="49"/>
      <c r="C112" s="42" t="s">
        <v>92</v>
      </c>
      <c r="D112" s="11">
        <v>2.33</v>
      </c>
      <c r="E112" s="20">
        <v>8.1199999999999992</v>
      </c>
      <c r="F112" s="11">
        <v>15.549999999999997</v>
      </c>
      <c r="G112" s="20">
        <v>144.59999999999997</v>
      </c>
      <c r="H112" s="11">
        <v>3.2999999999999988E-2</v>
      </c>
      <c r="I112" s="20">
        <v>0</v>
      </c>
      <c r="J112" s="11">
        <v>40</v>
      </c>
      <c r="K112" s="20">
        <v>0.62</v>
      </c>
      <c r="L112" s="11">
        <v>8.1</v>
      </c>
      <c r="M112" s="20">
        <v>22.5</v>
      </c>
      <c r="N112" s="11">
        <v>3.9</v>
      </c>
      <c r="O112" s="20">
        <v>0.38</v>
      </c>
      <c r="P112" s="191" t="s">
        <v>186</v>
      </c>
    </row>
    <row r="113" spans="1:18" x14ac:dyDescent="0.25">
      <c r="A113" s="18" t="s">
        <v>17</v>
      </c>
      <c r="B113" s="49"/>
      <c r="C113" s="42">
        <v>200</v>
      </c>
      <c r="D113" s="11">
        <v>16.13</v>
      </c>
      <c r="E113" s="20">
        <v>17.399999999999999</v>
      </c>
      <c r="F113" s="11">
        <v>18.899999999999999</v>
      </c>
      <c r="G113" s="20">
        <v>250.13</v>
      </c>
      <c r="H113" s="11">
        <v>0.13793103448275865</v>
      </c>
      <c r="I113" s="20">
        <v>0.34482758620689663</v>
      </c>
      <c r="J113" s="11">
        <v>432.75862068965529</v>
      </c>
      <c r="K113" s="20">
        <v>1.0000000000000002</v>
      </c>
      <c r="L113" s="11">
        <v>137.44827586206901</v>
      </c>
      <c r="M113" s="20">
        <v>301.03448275862075</v>
      </c>
      <c r="N113" s="11">
        <v>21.517241379310352</v>
      </c>
      <c r="O113" s="20">
        <v>3.5172413793103461</v>
      </c>
      <c r="P113" s="191" t="s">
        <v>237</v>
      </c>
    </row>
    <row r="114" spans="1:18" x14ac:dyDescent="0.25">
      <c r="A114" s="18" t="s">
        <v>46</v>
      </c>
      <c r="B114" s="9"/>
      <c r="C114" s="19" t="s">
        <v>185</v>
      </c>
      <c r="D114" s="11">
        <v>1.46</v>
      </c>
      <c r="E114" s="20">
        <v>1.0765</v>
      </c>
      <c r="F114" s="11">
        <v>11.959999999999999</v>
      </c>
      <c r="G114" s="20">
        <v>63.7</v>
      </c>
      <c r="H114" s="11">
        <v>1.7499999999999998E-2</v>
      </c>
      <c r="I114" s="20">
        <v>0.66999999999999993</v>
      </c>
      <c r="J114" s="11">
        <v>7.9999999999999982</v>
      </c>
      <c r="K114" s="20">
        <v>0</v>
      </c>
      <c r="L114" s="11">
        <v>63.015000000000001</v>
      </c>
      <c r="M114" s="20">
        <v>48.36</v>
      </c>
      <c r="N114" s="11">
        <v>12.2</v>
      </c>
      <c r="O114" s="20">
        <v>1.2999999999999996</v>
      </c>
      <c r="P114" s="191" t="s">
        <v>191</v>
      </c>
    </row>
    <row r="115" spans="1:18" x14ac:dyDescent="0.25">
      <c r="A115" s="18" t="s">
        <v>70</v>
      </c>
      <c r="B115" s="9"/>
      <c r="C115" s="42">
        <v>120</v>
      </c>
      <c r="D115" s="12">
        <v>0.48</v>
      </c>
      <c r="E115" s="20">
        <v>0.48</v>
      </c>
      <c r="F115" s="20">
        <v>11.759999999999998</v>
      </c>
      <c r="G115" s="20">
        <v>56.399999999999984</v>
      </c>
      <c r="H115" s="10">
        <v>3.599999999999999E-2</v>
      </c>
      <c r="I115" s="19">
        <v>11.999999999999996</v>
      </c>
      <c r="J115" s="47">
        <v>0</v>
      </c>
      <c r="K115" s="19">
        <v>0.24</v>
      </c>
      <c r="L115" s="47">
        <v>19.2</v>
      </c>
      <c r="M115" s="19">
        <v>13.2</v>
      </c>
      <c r="N115" s="19">
        <v>10.799999999999999</v>
      </c>
      <c r="O115" s="47">
        <v>2.6399999999999997</v>
      </c>
      <c r="P115" s="176" t="s">
        <v>189</v>
      </c>
    </row>
    <row r="116" spans="1:18" ht="24.75" thickBot="1" x14ac:dyDescent="0.3">
      <c r="A116" s="18" t="s">
        <v>37</v>
      </c>
      <c r="B116" s="49"/>
      <c r="C116" s="42">
        <v>30</v>
      </c>
      <c r="D116" s="12">
        <v>2.25</v>
      </c>
      <c r="E116" s="20">
        <v>0.87</v>
      </c>
      <c r="F116" s="33">
        <v>15.419999999999998</v>
      </c>
      <c r="G116" s="12">
        <v>78.599999999999994</v>
      </c>
      <c r="H116" s="12">
        <v>3.3000000000000002E-2</v>
      </c>
      <c r="I116" s="20">
        <v>0</v>
      </c>
      <c r="J116" s="11">
        <v>0</v>
      </c>
      <c r="K116" s="20">
        <v>0.51</v>
      </c>
      <c r="L116" s="11">
        <v>5.7</v>
      </c>
      <c r="M116" s="20">
        <v>19.5</v>
      </c>
      <c r="N116" s="20">
        <v>3.9</v>
      </c>
      <c r="O116" s="11">
        <v>0.36</v>
      </c>
      <c r="P116" s="176" t="s">
        <v>188</v>
      </c>
    </row>
    <row r="117" spans="1:18" ht="16.5" thickBot="1" x14ac:dyDescent="0.3">
      <c r="A117" s="183" t="s">
        <v>167</v>
      </c>
      <c r="B117" s="98"/>
      <c r="C117" s="58">
        <v>590</v>
      </c>
      <c r="D117" s="22">
        <f>SUM(D112:D116)</f>
        <v>22.650000000000002</v>
      </c>
      <c r="E117" s="22">
        <f t="shared" ref="E117:O117" si="20">SUM(E112:E116)</f>
        <v>27.946499999999997</v>
      </c>
      <c r="F117" s="22">
        <f t="shared" si="20"/>
        <v>73.589999999999989</v>
      </c>
      <c r="G117" s="22">
        <f t="shared" si="20"/>
        <v>593.42999999999995</v>
      </c>
      <c r="H117" s="22">
        <f t="shared" si="20"/>
        <v>0.25743103448275861</v>
      </c>
      <c r="I117" s="22">
        <f t="shared" si="20"/>
        <v>13.014827586206893</v>
      </c>
      <c r="J117" s="22">
        <f t="shared" si="20"/>
        <v>480.75862068965529</v>
      </c>
      <c r="K117" s="22">
        <f t="shared" si="20"/>
        <v>2.37</v>
      </c>
      <c r="L117" s="22">
        <f t="shared" si="20"/>
        <v>233.463275862069</v>
      </c>
      <c r="M117" s="22">
        <f t="shared" si="20"/>
        <v>404.59448275862076</v>
      </c>
      <c r="N117" s="22">
        <f t="shared" si="20"/>
        <v>52.317241379310346</v>
      </c>
      <c r="O117" s="22">
        <f t="shared" si="20"/>
        <v>8.1972413793103449</v>
      </c>
      <c r="P117" s="210"/>
    </row>
    <row r="118" spans="1:18" x14ac:dyDescent="0.25">
      <c r="A118" s="18"/>
      <c r="B118" s="49" t="s">
        <v>168</v>
      </c>
      <c r="C118" s="43"/>
      <c r="D118" s="20"/>
      <c r="E118" s="20"/>
      <c r="F118" s="11"/>
      <c r="G118" s="20"/>
      <c r="H118" s="11"/>
      <c r="I118" s="20"/>
      <c r="J118" s="11"/>
      <c r="K118" s="20"/>
      <c r="L118" s="11"/>
      <c r="M118" s="20"/>
      <c r="N118" s="11"/>
      <c r="O118" s="20"/>
      <c r="P118" s="191"/>
    </row>
    <row r="119" spans="1:18" s="68" customFormat="1" ht="24" customHeight="1" thickBot="1" x14ac:dyDescent="0.3">
      <c r="A119" s="76" t="s">
        <v>34</v>
      </c>
      <c r="B119" s="9"/>
      <c r="C119" s="19">
        <v>180</v>
      </c>
      <c r="D119" s="11">
        <v>0.9</v>
      </c>
      <c r="E119" s="20">
        <v>0</v>
      </c>
      <c r="F119" s="11">
        <v>18.18</v>
      </c>
      <c r="G119" s="20">
        <v>76.319999999999993</v>
      </c>
      <c r="H119" s="47">
        <v>1.9799999999999998E-2</v>
      </c>
      <c r="I119" s="19">
        <v>3.5999999999999996</v>
      </c>
      <c r="J119" s="47">
        <v>0</v>
      </c>
      <c r="K119" s="19">
        <v>0.18000000000000002</v>
      </c>
      <c r="L119" s="47">
        <v>12.6</v>
      </c>
      <c r="M119" s="19">
        <v>12.6</v>
      </c>
      <c r="N119" s="19">
        <v>7.2</v>
      </c>
      <c r="O119" s="47">
        <v>2.52</v>
      </c>
      <c r="P119" s="176" t="s">
        <v>197</v>
      </c>
      <c r="Q119" s="125"/>
    </row>
    <row r="120" spans="1:18" s="23" customFormat="1" ht="16.5" thickBot="1" x14ac:dyDescent="0.3">
      <c r="A120" s="183" t="s">
        <v>167</v>
      </c>
      <c r="B120" s="99"/>
      <c r="C120" s="83">
        <v>180</v>
      </c>
      <c r="D120" s="22">
        <f>D119</f>
        <v>0.9</v>
      </c>
      <c r="E120" s="22">
        <f t="shared" ref="E120:O120" si="21">E119</f>
        <v>0</v>
      </c>
      <c r="F120" s="22">
        <f t="shared" si="21"/>
        <v>18.18</v>
      </c>
      <c r="G120" s="22">
        <f t="shared" si="21"/>
        <v>76.319999999999993</v>
      </c>
      <c r="H120" s="22">
        <f t="shared" si="21"/>
        <v>1.9799999999999998E-2</v>
      </c>
      <c r="I120" s="22">
        <f t="shared" si="21"/>
        <v>3.5999999999999996</v>
      </c>
      <c r="J120" s="22">
        <f t="shared" si="21"/>
        <v>0</v>
      </c>
      <c r="K120" s="22">
        <f t="shared" si="21"/>
        <v>0.18000000000000002</v>
      </c>
      <c r="L120" s="22">
        <f t="shared" si="21"/>
        <v>12.6</v>
      </c>
      <c r="M120" s="22">
        <f t="shared" si="21"/>
        <v>12.6</v>
      </c>
      <c r="N120" s="22">
        <f t="shared" si="21"/>
        <v>7.2</v>
      </c>
      <c r="O120" s="22">
        <f t="shared" si="21"/>
        <v>2.52</v>
      </c>
      <c r="P120" s="210"/>
      <c r="Q120" s="123"/>
    </row>
    <row r="121" spans="1:18" s="23" customFormat="1" ht="20.25" customHeight="1" thickBot="1" x14ac:dyDescent="0.3">
      <c r="A121" s="249" t="s">
        <v>367</v>
      </c>
      <c r="B121" s="250"/>
      <c r="C121" s="165">
        <f>C117+C120</f>
        <v>770</v>
      </c>
      <c r="D121" s="85">
        <f t="shared" ref="D121:O121" si="22">D117+D120</f>
        <v>23.55</v>
      </c>
      <c r="E121" s="85">
        <f t="shared" si="22"/>
        <v>27.946499999999997</v>
      </c>
      <c r="F121" s="85">
        <f t="shared" si="22"/>
        <v>91.769999999999982</v>
      </c>
      <c r="G121" s="85">
        <f t="shared" si="22"/>
        <v>669.75</v>
      </c>
      <c r="H121" s="85">
        <f t="shared" si="22"/>
        <v>0.2772310344827586</v>
      </c>
      <c r="I121" s="85">
        <f t="shared" si="22"/>
        <v>16.614827586206893</v>
      </c>
      <c r="J121" s="85">
        <f t="shared" si="22"/>
        <v>480.75862068965529</v>
      </c>
      <c r="K121" s="85">
        <f t="shared" si="22"/>
        <v>2.5500000000000003</v>
      </c>
      <c r="L121" s="85">
        <f t="shared" si="22"/>
        <v>246.06327586206899</v>
      </c>
      <c r="M121" s="85">
        <f t="shared" si="22"/>
        <v>417.19448275862078</v>
      </c>
      <c r="N121" s="85">
        <f t="shared" si="22"/>
        <v>59.517241379310349</v>
      </c>
      <c r="O121" s="85">
        <f t="shared" si="22"/>
        <v>10.717241379310344</v>
      </c>
      <c r="P121" s="208"/>
      <c r="Q121" s="123">
        <f>G121/2720</f>
        <v>0.24623161764705884</v>
      </c>
      <c r="R121" s="131" t="s">
        <v>323</v>
      </c>
    </row>
    <row r="122" spans="1:18" x14ac:dyDescent="0.25">
      <c r="A122" s="7"/>
      <c r="B122" s="16" t="s">
        <v>12</v>
      </c>
      <c r="C122" s="59"/>
      <c r="D122" s="179"/>
      <c r="E122" s="24"/>
      <c r="F122" s="179"/>
      <c r="G122" s="24"/>
      <c r="H122" s="179"/>
      <c r="I122" s="24"/>
      <c r="J122" s="179"/>
      <c r="K122" s="24"/>
      <c r="L122" s="179"/>
      <c r="M122" s="24"/>
      <c r="N122" s="179"/>
      <c r="O122" s="24"/>
      <c r="P122" s="224"/>
    </row>
    <row r="123" spans="1:18" ht="31.5" x14ac:dyDescent="0.25">
      <c r="A123" s="18" t="s">
        <v>47</v>
      </c>
      <c r="B123" s="9"/>
      <c r="C123" s="19">
        <v>100</v>
      </c>
      <c r="D123" s="11">
        <v>1.4079999999999999</v>
      </c>
      <c r="E123" s="20">
        <v>6.0119999999999996</v>
      </c>
      <c r="F123" s="11">
        <v>8.26</v>
      </c>
      <c r="G123" s="20">
        <v>92.8</v>
      </c>
      <c r="H123" s="11">
        <v>1.7000000000000001E-2</v>
      </c>
      <c r="I123" s="20">
        <v>6.6499999999999995</v>
      </c>
      <c r="J123" s="11"/>
      <c r="K123" s="20">
        <v>2.7</v>
      </c>
      <c r="L123" s="11">
        <v>35.463999999999999</v>
      </c>
      <c r="M123" s="20">
        <v>40.631999999999998</v>
      </c>
      <c r="N123" s="11">
        <v>20.694999999999997</v>
      </c>
      <c r="O123" s="20">
        <v>1.3239999999999998</v>
      </c>
      <c r="P123" s="213" t="s">
        <v>239</v>
      </c>
    </row>
    <row r="124" spans="1:18" ht="36.75" customHeight="1" x14ac:dyDescent="0.25">
      <c r="A124" s="18" t="s">
        <v>347</v>
      </c>
      <c r="B124" s="9"/>
      <c r="C124" s="19" t="s">
        <v>368</v>
      </c>
      <c r="D124" s="11">
        <v>4.5366699999999991</v>
      </c>
      <c r="E124" s="20">
        <v>8.1170299999999997</v>
      </c>
      <c r="F124" s="11">
        <v>16.95195</v>
      </c>
      <c r="G124" s="20">
        <v>135.571</v>
      </c>
      <c r="H124" s="11">
        <v>0.14031000000000002</v>
      </c>
      <c r="I124" s="20">
        <v>12.055</v>
      </c>
      <c r="J124" s="11">
        <v>2.1999999999999997</v>
      </c>
      <c r="K124" s="20">
        <v>1.3453999999999999</v>
      </c>
      <c r="L124" s="11">
        <v>32.8172</v>
      </c>
      <c r="M124" s="20">
        <v>100.5676</v>
      </c>
      <c r="N124" s="11">
        <v>34.942</v>
      </c>
      <c r="O124" s="20">
        <v>1.3715999999999999</v>
      </c>
      <c r="P124" s="215" t="s">
        <v>240</v>
      </c>
    </row>
    <row r="125" spans="1:18" ht="19.5" customHeight="1" x14ac:dyDescent="0.25">
      <c r="A125" s="18" t="s">
        <v>18</v>
      </c>
      <c r="B125" s="9"/>
      <c r="C125" s="19">
        <v>100</v>
      </c>
      <c r="D125" s="11">
        <v>12.92</v>
      </c>
      <c r="E125" s="20">
        <v>8.2000000000000011</v>
      </c>
      <c r="F125" s="11">
        <v>15.839999999999998</v>
      </c>
      <c r="G125" s="20">
        <v>189.99999999999997</v>
      </c>
      <c r="H125" s="11">
        <v>7.9999999999999988E-2</v>
      </c>
      <c r="I125" s="20">
        <v>0.65999999999999992</v>
      </c>
      <c r="J125" s="11">
        <v>9.3999999999999968</v>
      </c>
      <c r="K125" s="20">
        <v>5.0199999999999996</v>
      </c>
      <c r="L125" s="11">
        <v>71.879999999999981</v>
      </c>
      <c r="M125" s="20">
        <v>185.45999999999998</v>
      </c>
      <c r="N125" s="11">
        <v>41.139999999999993</v>
      </c>
      <c r="O125" s="20">
        <v>1.4599999999999997</v>
      </c>
      <c r="P125" s="215" t="s">
        <v>242</v>
      </c>
    </row>
    <row r="126" spans="1:18" ht="30" customHeight="1" x14ac:dyDescent="0.25">
      <c r="A126" s="18" t="s">
        <v>60</v>
      </c>
      <c r="B126" s="49"/>
      <c r="C126" s="19" t="s">
        <v>166</v>
      </c>
      <c r="D126" s="11">
        <v>6.8313999999999995</v>
      </c>
      <c r="E126" s="20">
        <v>4.4328000000000003</v>
      </c>
      <c r="F126" s="11">
        <v>38.373999999999995</v>
      </c>
      <c r="G126" s="20">
        <v>220.55999999999997</v>
      </c>
      <c r="H126" s="11">
        <v>6.8399999999999989E-2</v>
      </c>
      <c r="I126" s="20">
        <v>0</v>
      </c>
      <c r="J126" s="11">
        <v>20</v>
      </c>
      <c r="K126" s="20">
        <v>0.9770000000000002</v>
      </c>
      <c r="L126" s="11">
        <v>14.629800000000001</v>
      </c>
      <c r="M126" s="20">
        <v>46.101300000000002</v>
      </c>
      <c r="N126" s="11">
        <v>10.3428</v>
      </c>
      <c r="O126" s="20">
        <v>1.0324</v>
      </c>
      <c r="P126" s="205" t="s">
        <v>294</v>
      </c>
    </row>
    <row r="127" spans="1:18" x14ac:dyDescent="0.25">
      <c r="A127" s="18" t="s">
        <v>394</v>
      </c>
      <c r="B127" s="9"/>
      <c r="C127" s="19">
        <v>200</v>
      </c>
      <c r="D127" s="11">
        <v>0.16</v>
      </c>
      <c r="E127" s="20">
        <v>0.16</v>
      </c>
      <c r="F127" s="11">
        <v>27.880000000000003</v>
      </c>
      <c r="G127" s="20">
        <v>114.60000000000001</v>
      </c>
      <c r="H127" s="11">
        <v>1.2E-2</v>
      </c>
      <c r="I127" s="20">
        <v>0.9</v>
      </c>
      <c r="J127" s="11">
        <v>0</v>
      </c>
      <c r="K127" s="20">
        <v>0.08</v>
      </c>
      <c r="L127" s="11">
        <v>14.180000000000001</v>
      </c>
      <c r="M127" s="20">
        <v>4.4000000000000004</v>
      </c>
      <c r="N127" s="11">
        <v>5.1400000000000006</v>
      </c>
      <c r="O127" s="20">
        <v>0.95200000000000007</v>
      </c>
      <c r="P127" s="213" t="s">
        <v>243</v>
      </c>
    </row>
    <row r="128" spans="1:18" ht="21.75" customHeight="1" x14ac:dyDescent="0.25">
      <c r="A128" s="18" t="s">
        <v>13</v>
      </c>
      <c r="B128" s="9"/>
      <c r="C128" s="19">
        <v>60</v>
      </c>
      <c r="D128" s="11">
        <v>3.96</v>
      </c>
      <c r="E128" s="20">
        <v>0.72</v>
      </c>
      <c r="F128" s="11">
        <v>23.76</v>
      </c>
      <c r="G128" s="20">
        <v>118.80000000000001</v>
      </c>
      <c r="H128" s="11">
        <v>0.10200000000000002</v>
      </c>
      <c r="I128" s="20"/>
      <c r="J128" s="11"/>
      <c r="K128" s="20">
        <v>0.84</v>
      </c>
      <c r="L128" s="11">
        <v>17.400000000000002</v>
      </c>
      <c r="M128" s="20">
        <v>90.000000000000014</v>
      </c>
      <c r="N128" s="11">
        <v>28.200000000000006</v>
      </c>
      <c r="O128" s="20">
        <v>2.3400000000000003</v>
      </c>
      <c r="P128" s="191" t="s">
        <v>198</v>
      </c>
    </row>
    <row r="129" spans="1:18" ht="28.5" customHeight="1" thickBot="1" x14ac:dyDescent="0.3">
      <c r="A129" s="18" t="s">
        <v>35</v>
      </c>
      <c r="B129" s="9"/>
      <c r="C129" s="19">
        <v>50</v>
      </c>
      <c r="D129" s="11">
        <v>3.8</v>
      </c>
      <c r="E129" s="20">
        <v>0.4</v>
      </c>
      <c r="F129" s="11">
        <v>24.6</v>
      </c>
      <c r="G129" s="20">
        <v>117.5</v>
      </c>
      <c r="H129" s="11">
        <v>5.5000000000000007E-2</v>
      </c>
      <c r="I129" s="20">
        <v>0</v>
      </c>
      <c r="J129" s="11">
        <v>0</v>
      </c>
      <c r="K129" s="20">
        <v>0.55000000000000004</v>
      </c>
      <c r="L129" s="11">
        <v>10</v>
      </c>
      <c r="M129" s="20">
        <v>32.5</v>
      </c>
      <c r="N129" s="11">
        <v>7.0000000000000009</v>
      </c>
      <c r="O129" s="20">
        <v>0.55000000000000016</v>
      </c>
      <c r="P129" s="191" t="s">
        <v>188</v>
      </c>
    </row>
    <row r="130" spans="1:18" ht="22.5" customHeight="1" thickBot="1" x14ac:dyDescent="0.3">
      <c r="A130" s="278" t="s">
        <v>167</v>
      </c>
      <c r="B130" s="279"/>
      <c r="C130" s="21">
        <v>956</v>
      </c>
      <c r="D130" s="22">
        <f>SUM(D123:D129)</f>
        <v>33.616069999999993</v>
      </c>
      <c r="E130" s="22">
        <f t="shared" ref="E130:O130" si="23">SUM(E123:E129)</f>
        <v>28.041830000000001</v>
      </c>
      <c r="F130" s="22">
        <f t="shared" si="23"/>
        <v>155.66594999999998</v>
      </c>
      <c r="G130" s="22">
        <f t="shared" si="23"/>
        <v>989.8309999999999</v>
      </c>
      <c r="H130" s="22">
        <f t="shared" si="23"/>
        <v>0.47471000000000002</v>
      </c>
      <c r="I130" s="22">
        <f t="shared" si="23"/>
        <v>20.264999999999997</v>
      </c>
      <c r="J130" s="22">
        <f t="shared" si="23"/>
        <v>31.599999999999994</v>
      </c>
      <c r="K130" s="22">
        <f t="shared" si="23"/>
        <v>11.512400000000001</v>
      </c>
      <c r="L130" s="22">
        <f t="shared" si="23"/>
        <v>196.37099999999998</v>
      </c>
      <c r="M130" s="22">
        <f t="shared" si="23"/>
        <v>499.66089999999991</v>
      </c>
      <c r="N130" s="22">
        <f t="shared" si="23"/>
        <v>147.4598</v>
      </c>
      <c r="O130" s="22">
        <f t="shared" si="23"/>
        <v>9.0300000000000011</v>
      </c>
      <c r="P130" s="216"/>
      <c r="Q130" s="124">
        <f>G130/2720</f>
        <v>0.36390845588235293</v>
      </c>
      <c r="R130" s="134" t="s">
        <v>320</v>
      </c>
    </row>
    <row r="131" spans="1:18" ht="24.75" thickBot="1" x14ac:dyDescent="0.3">
      <c r="A131" s="50" t="s">
        <v>169</v>
      </c>
      <c r="B131" s="100"/>
      <c r="C131" s="164">
        <f>C117+C120+C130</f>
        <v>1726</v>
      </c>
      <c r="D131" s="51">
        <f>D117+D120+D130</f>
        <v>57.166069999999991</v>
      </c>
      <c r="E131" s="51">
        <f t="shared" ref="E131:O131" si="24">E117+E120+E130</f>
        <v>55.988329999999998</v>
      </c>
      <c r="F131" s="51">
        <f t="shared" si="24"/>
        <v>247.43594999999996</v>
      </c>
      <c r="G131" s="51">
        <f t="shared" si="24"/>
        <v>1659.5809999999999</v>
      </c>
      <c r="H131" s="51">
        <f t="shared" si="24"/>
        <v>0.75194103448275862</v>
      </c>
      <c r="I131" s="51">
        <f t="shared" si="24"/>
        <v>36.879827586206886</v>
      </c>
      <c r="J131" s="51">
        <f t="shared" si="24"/>
        <v>512.35862068965525</v>
      </c>
      <c r="K131" s="51">
        <f t="shared" si="24"/>
        <v>14.062400000000002</v>
      </c>
      <c r="L131" s="51">
        <f t="shared" si="24"/>
        <v>442.43427586206894</v>
      </c>
      <c r="M131" s="51">
        <f t="shared" si="24"/>
        <v>916.85538275862064</v>
      </c>
      <c r="N131" s="51">
        <f t="shared" si="24"/>
        <v>206.97704137931035</v>
      </c>
      <c r="O131" s="51">
        <f t="shared" si="24"/>
        <v>19.747241379310346</v>
      </c>
      <c r="P131" s="210"/>
      <c r="Q131" s="124">
        <f>G131/2720</f>
        <v>0.61014007352941169</v>
      </c>
      <c r="R131" s="131" t="s">
        <v>321</v>
      </c>
    </row>
    <row r="132" spans="1:18" x14ac:dyDescent="0.25">
      <c r="A132" s="74"/>
      <c r="B132" s="49"/>
      <c r="C132" s="88"/>
      <c r="D132" s="88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199"/>
    </row>
    <row r="133" spans="1:18" ht="16.5" thickBot="1" x14ac:dyDescent="0.3">
      <c r="A133" s="38" t="s">
        <v>172</v>
      </c>
      <c r="B133" s="49"/>
      <c r="C133" s="257"/>
      <c r="D133" s="257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217"/>
    </row>
    <row r="134" spans="1:18" ht="15.75" customHeight="1" x14ac:dyDescent="0.25">
      <c r="A134" s="7" t="s">
        <v>148</v>
      </c>
      <c r="B134" s="82"/>
      <c r="C134" s="41" t="s">
        <v>149</v>
      </c>
      <c r="D134" s="251" t="s">
        <v>150</v>
      </c>
      <c r="E134" s="252"/>
      <c r="F134" s="253"/>
      <c r="G134" s="24" t="s">
        <v>151</v>
      </c>
      <c r="H134" s="264" t="s">
        <v>152</v>
      </c>
      <c r="I134" s="261" t="s">
        <v>153</v>
      </c>
      <c r="J134" s="267" t="s">
        <v>154</v>
      </c>
      <c r="K134" s="261" t="s">
        <v>155</v>
      </c>
      <c r="L134" s="267" t="s">
        <v>156</v>
      </c>
      <c r="M134" s="261" t="s">
        <v>157</v>
      </c>
      <c r="N134" s="258" t="s">
        <v>158</v>
      </c>
      <c r="O134" s="258" t="s">
        <v>159</v>
      </c>
      <c r="P134" s="194" t="s">
        <v>170</v>
      </c>
    </row>
    <row r="135" spans="1:18" ht="16.5" thickBot="1" x14ac:dyDescent="0.3">
      <c r="A135" s="18" t="s">
        <v>160</v>
      </c>
      <c r="B135" s="9"/>
      <c r="C135" s="42" t="s">
        <v>161</v>
      </c>
      <c r="D135" s="254"/>
      <c r="E135" s="255"/>
      <c r="F135" s="256"/>
      <c r="G135" s="20" t="s">
        <v>173</v>
      </c>
      <c r="H135" s="265"/>
      <c r="I135" s="262"/>
      <c r="J135" s="268"/>
      <c r="K135" s="262"/>
      <c r="L135" s="268"/>
      <c r="M135" s="262"/>
      <c r="N135" s="259"/>
      <c r="O135" s="259"/>
      <c r="P135" s="176" t="s">
        <v>171</v>
      </c>
    </row>
    <row r="136" spans="1:18" ht="16.5" thickBot="1" x14ac:dyDescent="0.3">
      <c r="A136" s="13"/>
      <c r="B136" s="93"/>
      <c r="C136" s="57"/>
      <c r="D136" s="14" t="s">
        <v>162</v>
      </c>
      <c r="E136" s="14" t="s">
        <v>163</v>
      </c>
      <c r="F136" s="52" t="s">
        <v>164</v>
      </c>
      <c r="G136" s="14" t="s">
        <v>165</v>
      </c>
      <c r="H136" s="266"/>
      <c r="I136" s="263"/>
      <c r="J136" s="269"/>
      <c r="K136" s="263"/>
      <c r="L136" s="269"/>
      <c r="M136" s="263"/>
      <c r="N136" s="260"/>
      <c r="O136" s="260"/>
      <c r="P136" s="187"/>
    </row>
    <row r="137" spans="1:18" x14ac:dyDescent="0.25">
      <c r="A137" s="18"/>
      <c r="B137" s="49" t="s">
        <v>5</v>
      </c>
      <c r="C137" s="42"/>
      <c r="D137" s="11"/>
      <c r="E137" s="24"/>
      <c r="F137" s="11"/>
      <c r="G137" s="24"/>
      <c r="H137" s="179"/>
      <c r="I137" s="24"/>
      <c r="J137" s="11"/>
      <c r="K137" s="24"/>
      <c r="L137" s="11"/>
      <c r="M137" s="24"/>
      <c r="N137" s="24"/>
      <c r="O137" s="11"/>
      <c r="P137" s="176"/>
    </row>
    <row r="138" spans="1:18" x14ac:dyDescent="0.25">
      <c r="A138" s="18" t="s">
        <v>91</v>
      </c>
      <c r="B138" s="49"/>
      <c r="C138" s="42" t="s">
        <v>92</v>
      </c>
      <c r="D138" s="11">
        <v>2.33</v>
      </c>
      <c r="E138" s="20">
        <v>8.1199999999999992</v>
      </c>
      <c r="F138" s="11">
        <v>15.549999999999997</v>
      </c>
      <c r="G138" s="20">
        <v>144.59999999999997</v>
      </c>
      <c r="H138" s="11">
        <v>3.2999999999999988E-2</v>
      </c>
      <c r="I138" s="20">
        <v>0</v>
      </c>
      <c r="J138" s="11">
        <v>40</v>
      </c>
      <c r="K138" s="20">
        <v>0.62</v>
      </c>
      <c r="L138" s="11">
        <v>8.1</v>
      </c>
      <c r="M138" s="20">
        <v>22.5</v>
      </c>
      <c r="N138" s="20">
        <v>3.9</v>
      </c>
      <c r="O138" s="11">
        <v>0.38</v>
      </c>
      <c r="P138" s="176" t="s">
        <v>186</v>
      </c>
    </row>
    <row r="139" spans="1:18" x14ac:dyDescent="0.25">
      <c r="A139" s="18" t="s">
        <v>73</v>
      </c>
      <c r="B139" s="49"/>
      <c r="C139" s="42">
        <v>180</v>
      </c>
      <c r="D139" s="11">
        <v>6.9</v>
      </c>
      <c r="E139" s="20">
        <v>10.19</v>
      </c>
      <c r="F139" s="11">
        <v>31.91</v>
      </c>
      <c r="G139" s="20">
        <v>197.3</v>
      </c>
      <c r="H139" s="11">
        <v>8.1000000000000003E-2</v>
      </c>
      <c r="I139" s="20">
        <v>0.86399999999999999</v>
      </c>
      <c r="J139" s="11">
        <v>13.319999999999997</v>
      </c>
      <c r="K139" s="20">
        <v>0.26100000000000001</v>
      </c>
      <c r="L139" s="11">
        <v>122.46299999999997</v>
      </c>
      <c r="M139" s="20">
        <v>135.54900000000001</v>
      </c>
      <c r="N139" s="20">
        <v>28.448999999999995</v>
      </c>
      <c r="O139" s="11">
        <v>1.4939999999999998</v>
      </c>
      <c r="P139" s="176" t="s">
        <v>244</v>
      </c>
    </row>
    <row r="140" spans="1:18" ht="18" customHeight="1" x14ac:dyDescent="0.25">
      <c r="A140" s="18" t="s">
        <v>80</v>
      </c>
      <c r="B140" s="49"/>
      <c r="C140" s="42" t="s">
        <v>216</v>
      </c>
      <c r="D140" s="11">
        <v>2.4249999999999998</v>
      </c>
      <c r="E140" s="20">
        <v>0.95</v>
      </c>
      <c r="F140" s="11">
        <v>11.6</v>
      </c>
      <c r="G140" s="20">
        <v>99.14</v>
      </c>
      <c r="H140" s="11">
        <v>4.859999999999999E-2</v>
      </c>
      <c r="I140" s="20">
        <v>0</v>
      </c>
      <c r="J140" s="11">
        <v>29.134999999999998</v>
      </c>
      <c r="K140" s="20">
        <v>0.72500000000000009</v>
      </c>
      <c r="L140" s="11">
        <v>11.01135</v>
      </c>
      <c r="M140" s="20">
        <v>29.904000000000003</v>
      </c>
      <c r="N140" s="20">
        <v>8.5887000000000011</v>
      </c>
      <c r="O140" s="11">
        <v>0.50050000000000006</v>
      </c>
      <c r="P140" s="176" t="s">
        <v>217</v>
      </c>
    </row>
    <row r="141" spans="1:18" x14ac:dyDescent="0.25">
      <c r="A141" s="18" t="s">
        <v>21</v>
      </c>
      <c r="B141" s="49"/>
      <c r="C141" s="42">
        <v>200</v>
      </c>
      <c r="D141" s="11">
        <v>4.0780000000000003</v>
      </c>
      <c r="E141" s="20">
        <v>3.81</v>
      </c>
      <c r="F141" s="11">
        <v>7.597999999999999</v>
      </c>
      <c r="G141" s="20">
        <v>78.599999999999994</v>
      </c>
      <c r="H141" s="11">
        <v>5.5999999999999994E-2</v>
      </c>
      <c r="I141" s="20">
        <v>1.5879999999999999</v>
      </c>
      <c r="J141" s="11">
        <v>24.4</v>
      </c>
      <c r="K141" s="20">
        <v>0</v>
      </c>
      <c r="L141" s="11">
        <v>151.91999999999999</v>
      </c>
      <c r="M141" s="20">
        <v>124.55999999999999</v>
      </c>
      <c r="N141" s="20">
        <v>21.34</v>
      </c>
      <c r="O141" s="11">
        <v>0.44799999999999995</v>
      </c>
      <c r="P141" s="176" t="s">
        <v>202</v>
      </c>
    </row>
    <row r="142" spans="1:18" x14ac:dyDescent="0.25">
      <c r="A142" s="18" t="s">
        <v>70</v>
      </c>
      <c r="B142" s="9"/>
      <c r="C142" s="42">
        <v>120</v>
      </c>
      <c r="D142" s="12">
        <v>0.48</v>
      </c>
      <c r="E142" s="20">
        <v>0.48</v>
      </c>
      <c r="F142" s="20">
        <v>11.759999999999998</v>
      </c>
      <c r="G142" s="20">
        <v>56.399999999999984</v>
      </c>
      <c r="H142" s="10">
        <v>3.599999999999999E-2</v>
      </c>
      <c r="I142" s="19">
        <v>11.999999999999996</v>
      </c>
      <c r="J142" s="47">
        <v>0</v>
      </c>
      <c r="K142" s="19">
        <v>0.24</v>
      </c>
      <c r="L142" s="47">
        <v>19.2</v>
      </c>
      <c r="M142" s="19">
        <v>13.2</v>
      </c>
      <c r="N142" s="19">
        <v>10.799999999999999</v>
      </c>
      <c r="O142" s="47">
        <v>2.6399999999999997</v>
      </c>
      <c r="P142" s="176" t="s">
        <v>189</v>
      </c>
    </row>
    <row r="143" spans="1:18" ht="24.75" thickBot="1" x14ac:dyDescent="0.3">
      <c r="A143" s="18" t="s">
        <v>37</v>
      </c>
      <c r="B143" s="49"/>
      <c r="C143" s="42">
        <v>30</v>
      </c>
      <c r="D143" s="12">
        <v>2.25</v>
      </c>
      <c r="E143" s="20">
        <v>0.87</v>
      </c>
      <c r="F143" s="33">
        <v>15.419999999999998</v>
      </c>
      <c r="G143" s="12">
        <v>78.599999999999994</v>
      </c>
      <c r="H143" s="12">
        <v>3.3000000000000002E-2</v>
      </c>
      <c r="I143" s="20">
        <v>0</v>
      </c>
      <c r="J143" s="11">
        <v>0</v>
      </c>
      <c r="K143" s="20">
        <v>0.51</v>
      </c>
      <c r="L143" s="11">
        <v>5.7</v>
      </c>
      <c r="M143" s="20">
        <v>19.5</v>
      </c>
      <c r="N143" s="20">
        <v>3.9</v>
      </c>
      <c r="O143" s="11">
        <v>0.36</v>
      </c>
      <c r="P143" s="176" t="s">
        <v>188</v>
      </c>
    </row>
    <row r="144" spans="1:18" ht="16.5" thickBot="1" x14ac:dyDescent="0.3">
      <c r="A144" s="183" t="s">
        <v>167</v>
      </c>
      <c r="B144" s="98"/>
      <c r="C144" s="58">
        <v>620</v>
      </c>
      <c r="D144" s="22">
        <f>SUM(D138:D143)</f>
        <v>18.463000000000001</v>
      </c>
      <c r="E144" s="22">
        <f t="shared" ref="E144:O144" si="25">SUM(E138:E143)</f>
        <v>24.419999999999998</v>
      </c>
      <c r="F144" s="22">
        <f>SUM(F138:F143)</f>
        <v>93.83799999999998</v>
      </c>
      <c r="G144" s="22">
        <f>SUM(G138:G143)</f>
        <v>654.64</v>
      </c>
      <c r="H144" s="22">
        <f t="shared" si="25"/>
        <v>0.28759999999999997</v>
      </c>
      <c r="I144" s="22">
        <f t="shared" si="25"/>
        <v>14.451999999999996</v>
      </c>
      <c r="J144" s="22">
        <f t="shared" si="25"/>
        <v>106.85499999999999</v>
      </c>
      <c r="K144" s="22">
        <f t="shared" si="25"/>
        <v>2.3559999999999999</v>
      </c>
      <c r="L144" s="22">
        <f t="shared" si="25"/>
        <v>318.39434999999992</v>
      </c>
      <c r="M144" s="22">
        <f t="shared" si="25"/>
        <v>345.21299999999997</v>
      </c>
      <c r="N144" s="22">
        <f t="shared" si="25"/>
        <v>76.977699999999999</v>
      </c>
      <c r="O144" s="22">
        <f t="shared" si="25"/>
        <v>5.8224999999999998</v>
      </c>
      <c r="P144" s="195"/>
    </row>
    <row r="145" spans="1:18" x14ac:dyDescent="0.25">
      <c r="A145" s="7"/>
      <c r="B145" s="16" t="s">
        <v>168</v>
      </c>
      <c r="C145" s="59"/>
      <c r="D145" s="24"/>
      <c r="E145" s="180"/>
      <c r="F145" s="180"/>
      <c r="G145" s="180"/>
      <c r="H145" s="179"/>
      <c r="I145" s="24"/>
      <c r="J145" s="179"/>
      <c r="K145" s="24"/>
      <c r="L145" s="179"/>
      <c r="M145" s="24"/>
      <c r="N145" s="24"/>
      <c r="O145" s="179"/>
      <c r="P145" s="194"/>
    </row>
    <row r="146" spans="1:18" ht="16.5" thickBot="1" x14ac:dyDescent="0.3">
      <c r="A146" s="18" t="s">
        <v>328</v>
      </c>
      <c r="B146" s="49"/>
      <c r="C146" s="43" t="s">
        <v>230</v>
      </c>
      <c r="D146" s="11">
        <v>5.8</v>
      </c>
      <c r="E146" s="20">
        <v>5</v>
      </c>
      <c r="F146" s="11">
        <v>8.4</v>
      </c>
      <c r="G146" s="20">
        <v>102</v>
      </c>
      <c r="H146" s="11">
        <v>0.04</v>
      </c>
      <c r="I146" s="20">
        <v>0.6</v>
      </c>
      <c r="J146" s="11">
        <v>28</v>
      </c>
      <c r="K146" s="20"/>
      <c r="L146" s="11">
        <v>248</v>
      </c>
      <c r="M146" s="20">
        <v>184</v>
      </c>
      <c r="N146" s="12">
        <v>28</v>
      </c>
      <c r="O146" s="20">
        <v>0.2</v>
      </c>
      <c r="P146" s="191" t="s">
        <v>233</v>
      </c>
      <c r="Q146" s="124"/>
    </row>
    <row r="147" spans="1:18" ht="16.5" thickBot="1" x14ac:dyDescent="0.3">
      <c r="A147" s="183" t="s">
        <v>167</v>
      </c>
      <c r="B147" s="98"/>
      <c r="C147" s="21">
        <v>200</v>
      </c>
      <c r="D147" s="22">
        <f t="shared" ref="D147:O147" si="26">SUM(D146)</f>
        <v>5.8</v>
      </c>
      <c r="E147" s="40">
        <f t="shared" si="26"/>
        <v>5</v>
      </c>
      <c r="F147" s="40">
        <f t="shared" si="26"/>
        <v>8.4</v>
      </c>
      <c r="G147" s="36">
        <f t="shared" si="26"/>
        <v>102</v>
      </c>
      <c r="H147" s="22">
        <f t="shared" si="26"/>
        <v>0.04</v>
      </c>
      <c r="I147" s="36">
        <f t="shared" si="26"/>
        <v>0.6</v>
      </c>
      <c r="J147" s="22">
        <f t="shared" si="26"/>
        <v>28</v>
      </c>
      <c r="K147" s="36">
        <f t="shared" si="26"/>
        <v>0</v>
      </c>
      <c r="L147" s="22">
        <f t="shared" si="26"/>
        <v>248</v>
      </c>
      <c r="M147" s="36">
        <f t="shared" si="26"/>
        <v>184</v>
      </c>
      <c r="N147" s="22">
        <f t="shared" si="26"/>
        <v>28</v>
      </c>
      <c r="O147" s="36">
        <f t="shared" si="26"/>
        <v>0.2</v>
      </c>
      <c r="P147" s="195"/>
      <c r="Q147" s="124"/>
    </row>
    <row r="148" spans="1:18" ht="24.75" thickBot="1" x14ac:dyDescent="0.3">
      <c r="A148" s="249" t="s">
        <v>367</v>
      </c>
      <c r="B148" s="250"/>
      <c r="C148" s="165">
        <f>C144+C147</f>
        <v>820</v>
      </c>
      <c r="D148" s="85">
        <f t="shared" ref="D148:O148" si="27">D144+D147</f>
        <v>24.263000000000002</v>
      </c>
      <c r="E148" s="85">
        <f t="shared" si="27"/>
        <v>29.419999999999998</v>
      </c>
      <c r="F148" s="85">
        <f t="shared" si="27"/>
        <v>102.23799999999999</v>
      </c>
      <c r="G148" s="22">
        <f t="shared" si="27"/>
        <v>756.64</v>
      </c>
      <c r="H148" s="22">
        <f t="shared" si="27"/>
        <v>0.32759999999999995</v>
      </c>
      <c r="I148" s="22">
        <f t="shared" si="27"/>
        <v>15.051999999999996</v>
      </c>
      <c r="J148" s="22">
        <f t="shared" si="27"/>
        <v>134.85499999999999</v>
      </c>
      <c r="K148" s="22">
        <f t="shared" si="27"/>
        <v>2.3559999999999999</v>
      </c>
      <c r="L148" s="22">
        <f t="shared" si="27"/>
        <v>566.39434999999992</v>
      </c>
      <c r="M148" s="22">
        <f t="shared" si="27"/>
        <v>529.21299999999997</v>
      </c>
      <c r="N148" s="22">
        <f t="shared" si="27"/>
        <v>104.9777</v>
      </c>
      <c r="O148" s="22">
        <f t="shared" si="27"/>
        <v>6.0225</v>
      </c>
      <c r="P148" s="195"/>
      <c r="Q148" s="124">
        <f>G148/2720</f>
        <v>0.2781764705882353</v>
      </c>
      <c r="R148" s="131" t="s">
        <v>323</v>
      </c>
    </row>
    <row r="149" spans="1:18" x14ac:dyDescent="0.25">
      <c r="A149" s="7"/>
      <c r="B149" s="16" t="s">
        <v>12</v>
      </c>
      <c r="C149" s="59"/>
      <c r="D149" s="179"/>
      <c r="E149" s="24"/>
      <c r="F149" s="180"/>
      <c r="G149" s="11"/>
      <c r="H149" s="20"/>
      <c r="I149" s="11"/>
      <c r="J149" s="20"/>
      <c r="K149" s="11"/>
      <c r="L149" s="20"/>
      <c r="M149" s="11"/>
      <c r="N149" s="20"/>
      <c r="O149" s="11"/>
      <c r="P149" s="205"/>
      <c r="Q149" s="124"/>
    </row>
    <row r="150" spans="1:18" x14ac:dyDescent="0.25">
      <c r="A150" s="18" t="s">
        <v>51</v>
      </c>
      <c r="B150" s="49"/>
      <c r="C150" s="43">
        <v>100</v>
      </c>
      <c r="D150" s="11">
        <v>1.1000000000000001</v>
      </c>
      <c r="E150" s="20">
        <v>0.2</v>
      </c>
      <c r="F150" s="11">
        <v>3.8</v>
      </c>
      <c r="G150" s="12">
        <v>24</v>
      </c>
      <c r="H150" s="20">
        <v>0.06</v>
      </c>
      <c r="I150" s="11">
        <v>25</v>
      </c>
      <c r="J150" s="20">
        <v>0</v>
      </c>
      <c r="K150" s="11">
        <v>0.7</v>
      </c>
      <c r="L150" s="20">
        <v>14</v>
      </c>
      <c r="M150" s="11">
        <v>26</v>
      </c>
      <c r="N150" s="20">
        <v>20</v>
      </c>
      <c r="O150" s="11">
        <v>0.9</v>
      </c>
      <c r="P150" s="205" t="s">
        <v>194</v>
      </c>
    </row>
    <row r="151" spans="1:18" ht="31.5" x14ac:dyDescent="0.25">
      <c r="A151" s="18" t="s">
        <v>350</v>
      </c>
      <c r="B151" s="49"/>
      <c r="C151" s="43" t="s">
        <v>207</v>
      </c>
      <c r="D151" s="11">
        <v>3.8475000000000001</v>
      </c>
      <c r="E151" s="20">
        <v>9.4875000000000007</v>
      </c>
      <c r="F151" s="11">
        <v>9.5075000000000003</v>
      </c>
      <c r="G151" s="12">
        <v>141.44999999999999</v>
      </c>
      <c r="H151" s="20">
        <v>7.5499999999999998E-2</v>
      </c>
      <c r="I151" s="11">
        <v>10.414999999999999</v>
      </c>
      <c r="J151" s="20">
        <v>10</v>
      </c>
      <c r="K151" s="11">
        <v>2.355</v>
      </c>
      <c r="L151" s="20">
        <v>43.650000000000006</v>
      </c>
      <c r="M151" s="11">
        <v>55.375</v>
      </c>
      <c r="N151" s="20">
        <v>21.65</v>
      </c>
      <c r="O151" s="11">
        <v>0.79500000000000004</v>
      </c>
      <c r="P151" s="205" t="s">
        <v>245</v>
      </c>
    </row>
    <row r="152" spans="1:18" x14ac:dyDescent="0.25">
      <c r="A152" s="18" t="s">
        <v>349</v>
      </c>
      <c r="B152" s="49"/>
      <c r="C152" s="43" t="s">
        <v>246</v>
      </c>
      <c r="D152" s="11">
        <v>16.52</v>
      </c>
      <c r="E152" s="20">
        <v>19.8</v>
      </c>
      <c r="F152" s="11">
        <v>52.8</v>
      </c>
      <c r="G152" s="12">
        <v>443.33</v>
      </c>
      <c r="H152" s="20">
        <v>0.18333333333333332</v>
      </c>
      <c r="I152" s="11">
        <v>8.1666666666666661</v>
      </c>
      <c r="J152" s="20">
        <v>35</v>
      </c>
      <c r="K152" s="11">
        <v>0.68333333333333335</v>
      </c>
      <c r="L152" s="20">
        <v>45.116666666666667</v>
      </c>
      <c r="M152" s="11">
        <v>236.66666666666666</v>
      </c>
      <c r="N152" s="20">
        <v>67.416666666666657</v>
      </c>
      <c r="O152" s="11">
        <v>2.3333333333333326</v>
      </c>
      <c r="P152" s="205" t="s">
        <v>247</v>
      </c>
    </row>
    <row r="153" spans="1:18" x14ac:dyDescent="0.25">
      <c r="A153" s="76" t="s">
        <v>34</v>
      </c>
      <c r="B153" s="9"/>
      <c r="C153" s="19">
        <v>180</v>
      </c>
      <c r="D153" s="11">
        <v>0.9</v>
      </c>
      <c r="E153" s="20">
        <v>0</v>
      </c>
      <c r="F153" s="11">
        <v>18.18</v>
      </c>
      <c r="G153" s="46">
        <v>76.319999999999993</v>
      </c>
      <c r="H153" s="47">
        <v>1.9799999999999998E-2</v>
      </c>
      <c r="I153" s="19">
        <v>3.5999999999999996</v>
      </c>
      <c r="J153" s="47">
        <v>0</v>
      </c>
      <c r="K153" s="19">
        <v>0.18000000000000002</v>
      </c>
      <c r="L153" s="47">
        <v>12.6</v>
      </c>
      <c r="M153" s="19">
        <v>12.6</v>
      </c>
      <c r="N153" s="19">
        <v>7.2</v>
      </c>
      <c r="O153" s="47">
        <v>2.52</v>
      </c>
      <c r="P153" s="176" t="s">
        <v>197</v>
      </c>
    </row>
    <row r="154" spans="1:18" ht="17.25" customHeight="1" x14ac:dyDescent="0.25">
      <c r="A154" s="18" t="s">
        <v>13</v>
      </c>
      <c r="B154" s="9"/>
      <c r="C154" s="43">
        <v>60</v>
      </c>
      <c r="D154" s="11">
        <v>3.96</v>
      </c>
      <c r="E154" s="20">
        <v>0.72</v>
      </c>
      <c r="F154" s="11">
        <v>23.76</v>
      </c>
      <c r="G154" s="12">
        <v>118.80000000000001</v>
      </c>
      <c r="H154" s="20">
        <v>0.10200000000000002</v>
      </c>
      <c r="I154" s="11"/>
      <c r="J154" s="20"/>
      <c r="K154" s="11">
        <v>0.84</v>
      </c>
      <c r="L154" s="20">
        <v>17.400000000000002</v>
      </c>
      <c r="M154" s="11">
        <v>90.000000000000014</v>
      </c>
      <c r="N154" s="20">
        <v>28.200000000000006</v>
      </c>
      <c r="O154" s="11">
        <v>2.3400000000000003</v>
      </c>
      <c r="P154" s="176" t="s">
        <v>198</v>
      </c>
    </row>
    <row r="155" spans="1:18" ht="17.25" customHeight="1" thickBot="1" x14ac:dyDescent="0.3">
      <c r="A155" s="18" t="s">
        <v>35</v>
      </c>
      <c r="B155" s="9"/>
      <c r="C155" s="43">
        <v>50</v>
      </c>
      <c r="D155" s="11">
        <v>3.8</v>
      </c>
      <c r="E155" s="20">
        <v>0.4</v>
      </c>
      <c r="F155" s="11">
        <v>24.6</v>
      </c>
      <c r="G155" s="12">
        <v>117.5</v>
      </c>
      <c r="H155" s="35">
        <v>5.5000000000000007E-2</v>
      </c>
      <c r="I155" s="11">
        <v>0</v>
      </c>
      <c r="J155" s="35">
        <v>0</v>
      </c>
      <c r="K155" s="11">
        <v>0.55000000000000004</v>
      </c>
      <c r="L155" s="35">
        <v>10</v>
      </c>
      <c r="M155" s="11">
        <v>32.5</v>
      </c>
      <c r="N155" s="35">
        <v>7.0000000000000009</v>
      </c>
      <c r="O155" s="11">
        <v>0.55000000000000016</v>
      </c>
      <c r="P155" s="176" t="s">
        <v>188</v>
      </c>
    </row>
    <row r="156" spans="1:18" ht="17.25" customHeight="1" thickBot="1" x14ac:dyDescent="0.3">
      <c r="A156" s="183" t="s">
        <v>167</v>
      </c>
      <c r="B156" s="98"/>
      <c r="C156" s="21">
        <v>900</v>
      </c>
      <c r="D156" s="22">
        <f>SUM(D150:D155)</f>
        <v>30.127500000000001</v>
      </c>
      <c r="E156" s="22">
        <f t="shared" ref="E156:O156" si="28">SUM(E150:E155)</f>
        <v>30.607499999999998</v>
      </c>
      <c r="F156" s="22">
        <f t="shared" si="28"/>
        <v>132.64750000000001</v>
      </c>
      <c r="G156" s="22">
        <f t="shared" si="28"/>
        <v>921.39999999999986</v>
      </c>
      <c r="H156" s="22">
        <f t="shared" si="28"/>
        <v>0.49563333333333331</v>
      </c>
      <c r="I156" s="22">
        <f t="shared" si="28"/>
        <v>47.181666666666665</v>
      </c>
      <c r="J156" s="22">
        <f t="shared" si="28"/>
        <v>45</v>
      </c>
      <c r="K156" s="22">
        <f t="shared" si="28"/>
        <v>5.3083333333333336</v>
      </c>
      <c r="L156" s="22">
        <f t="shared" si="28"/>
        <v>142.76666666666668</v>
      </c>
      <c r="M156" s="22">
        <f t="shared" si="28"/>
        <v>453.14166666666665</v>
      </c>
      <c r="N156" s="22">
        <f t="shared" si="28"/>
        <v>151.46666666666667</v>
      </c>
      <c r="O156" s="22">
        <f t="shared" si="28"/>
        <v>9.4383333333333326</v>
      </c>
      <c r="P156" s="195"/>
      <c r="Q156" s="123">
        <f>G156/2720</f>
        <v>0.33874999999999994</v>
      </c>
      <c r="R156" s="134" t="s">
        <v>320</v>
      </c>
    </row>
    <row r="157" spans="1:18" ht="17.25" customHeight="1" thickBot="1" x14ac:dyDescent="0.3">
      <c r="A157" s="183" t="s">
        <v>169</v>
      </c>
      <c r="B157" s="100"/>
      <c r="C157" s="83">
        <f>C144+C147+C156</f>
        <v>1720</v>
      </c>
      <c r="D157" s="22">
        <f>D144+D147+D156</f>
        <v>54.390500000000003</v>
      </c>
      <c r="E157" s="22">
        <f t="shared" ref="E157:O157" si="29">E144+E147+E156</f>
        <v>60.027499999999996</v>
      </c>
      <c r="F157" s="22">
        <f t="shared" si="29"/>
        <v>234.88549999999998</v>
      </c>
      <c r="G157" s="22">
        <f t="shared" si="29"/>
        <v>1678.04</v>
      </c>
      <c r="H157" s="22">
        <f t="shared" si="29"/>
        <v>0.82323333333333326</v>
      </c>
      <c r="I157" s="22">
        <f t="shared" si="29"/>
        <v>62.233666666666664</v>
      </c>
      <c r="J157" s="22">
        <f t="shared" si="29"/>
        <v>179.85499999999999</v>
      </c>
      <c r="K157" s="22">
        <f t="shared" si="29"/>
        <v>7.6643333333333334</v>
      </c>
      <c r="L157" s="22">
        <f t="shared" si="29"/>
        <v>709.16101666666657</v>
      </c>
      <c r="M157" s="22">
        <f t="shared" si="29"/>
        <v>982.35466666666662</v>
      </c>
      <c r="N157" s="22">
        <f t="shared" si="29"/>
        <v>256.44436666666667</v>
      </c>
      <c r="O157" s="22">
        <f t="shared" si="29"/>
        <v>15.460833333333333</v>
      </c>
      <c r="P157" s="219"/>
      <c r="Q157" s="123">
        <f>G157/2720</f>
        <v>0.61692647058823524</v>
      </c>
      <c r="R157" s="131" t="s">
        <v>321</v>
      </c>
    </row>
    <row r="158" spans="1:18" x14ac:dyDescent="0.25">
      <c r="A158" s="38"/>
      <c r="B158" s="49"/>
      <c r="C158" s="90"/>
      <c r="D158" s="90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84"/>
      <c r="P158" s="217"/>
    </row>
    <row r="159" spans="1:18" ht="16.5" thickBot="1" x14ac:dyDescent="0.3">
      <c r="A159" s="75" t="s">
        <v>6</v>
      </c>
      <c r="B159" s="80"/>
      <c r="C159" s="80"/>
      <c r="N159" s="181"/>
      <c r="O159" s="181"/>
      <c r="P159" s="220"/>
    </row>
    <row r="160" spans="1:18" ht="15.75" customHeight="1" x14ac:dyDescent="0.25">
      <c r="A160" s="7" t="s">
        <v>148</v>
      </c>
      <c r="B160" s="82"/>
      <c r="C160" s="41" t="s">
        <v>149</v>
      </c>
      <c r="D160" s="251" t="s">
        <v>150</v>
      </c>
      <c r="E160" s="252"/>
      <c r="F160" s="253"/>
      <c r="G160" s="24" t="s">
        <v>151</v>
      </c>
      <c r="H160" s="264" t="s">
        <v>152</v>
      </c>
      <c r="I160" s="261" t="s">
        <v>153</v>
      </c>
      <c r="J160" s="267" t="s">
        <v>154</v>
      </c>
      <c r="K160" s="261" t="s">
        <v>155</v>
      </c>
      <c r="L160" s="267" t="s">
        <v>156</v>
      </c>
      <c r="M160" s="261" t="s">
        <v>157</v>
      </c>
      <c r="N160" s="261" t="s">
        <v>158</v>
      </c>
      <c r="O160" s="258" t="s">
        <v>159</v>
      </c>
      <c r="P160" s="194" t="s">
        <v>170</v>
      </c>
    </row>
    <row r="161" spans="1:18" ht="16.5" thickBot="1" x14ac:dyDescent="0.3">
      <c r="A161" s="18" t="s">
        <v>160</v>
      </c>
      <c r="B161" s="9"/>
      <c r="C161" s="42" t="s">
        <v>161</v>
      </c>
      <c r="D161" s="254"/>
      <c r="E161" s="255"/>
      <c r="F161" s="256"/>
      <c r="G161" s="20" t="s">
        <v>173</v>
      </c>
      <c r="H161" s="265"/>
      <c r="I161" s="262"/>
      <c r="J161" s="268"/>
      <c r="K161" s="262"/>
      <c r="L161" s="268"/>
      <c r="M161" s="262"/>
      <c r="N161" s="262"/>
      <c r="O161" s="259"/>
      <c r="P161" s="176" t="s">
        <v>171</v>
      </c>
    </row>
    <row r="162" spans="1:18" ht="16.5" thickBot="1" x14ac:dyDescent="0.3">
      <c r="A162" s="13"/>
      <c r="B162" s="93"/>
      <c r="C162" s="57"/>
      <c r="D162" s="14" t="s">
        <v>162</v>
      </c>
      <c r="E162" s="14" t="s">
        <v>163</v>
      </c>
      <c r="F162" s="52" t="s">
        <v>164</v>
      </c>
      <c r="G162" s="14" t="s">
        <v>165</v>
      </c>
      <c r="H162" s="266"/>
      <c r="I162" s="263"/>
      <c r="J162" s="269"/>
      <c r="K162" s="263"/>
      <c r="L162" s="269"/>
      <c r="M162" s="263"/>
      <c r="N162" s="263"/>
      <c r="O162" s="260"/>
      <c r="P162" s="187"/>
    </row>
    <row r="163" spans="1:18" x14ac:dyDescent="0.25">
      <c r="A163" s="18"/>
      <c r="B163" s="49" t="s">
        <v>5</v>
      </c>
      <c r="C163" s="41"/>
      <c r="D163" s="11"/>
      <c r="E163" s="24"/>
      <c r="F163" s="11"/>
      <c r="G163" s="24"/>
      <c r="H163" s="179"/>
      <c r="I163" s="24"/>
      <c r="J163" s="11"/>
      <c r="K163" s="24"/>
      <c r="L163" s="11"/>
      <c r="M163" s="24"/>
      <c r="N163" s="180"/>
      <c r="O163" s="11"/>
      <c r="P163" s="176"/>
    </row>
    <row r="164" spans="1:18" x14ac:dyDescent="0.25">
      <c r="A164" s="18" t="s">
        <v>90</v>
      </c>
      <c r="B164" s="49"/>
      <c r="C164" s="42" t="s">
        <v>89</v>
      </c>
      <c r="D164" s="11">
        <v>6.2750000000000004</v>
      </c>
      <c r="E164" s="20">
        <v>12.11</v>
      </c>
      <c r="F164" s="11">
        <v>15.55</v>
      </c>
      <c r="G164" s="20">
        <v>196.09999999999997</v>
      </c>
      <c r="H164" s="11">
        <v>3.7999999999999985E-2</v>
      </c>
      <c r="I164" s="20">
        <v>0.105</v>
      </c>
      <c r="J164" s="11">
        <v>71.5</v>
      </c>
      <c r="K164" s="20">
        <v>0.67999999999999994</v>
      </c>
      <c r="L164" s="11">
        <v>158.09999999999997</v>
      </c>
      <c r="M164" s="20">
        <v>112.49999999999999</v>
      </c>
      <c r="N164" s="33">
        <v>12.149999999999999</v>
      </c>
      <c r="O164" s="11">
        <v>0.48499999999999999</v>
      </c>
      <c r="P164" s="176" t="s">
        <v>201</v>
      </c>
    </row>
    <row r="165" spans="1:18" ht="31.5" x14ac:dyDescent="0.25">
      <c r="A165" s="18" t="s">
        <v>316</v>
      </c>
      <c r="B165" s="49"/>
      <c r="C165" s="42" t="s">
        <v>250</v>
      </c>
      <c r="D165" s="11">
        <v>8.5500000000000007</v>
      </c>
      <c r="E165" s="20">
        <v>5.2299999999999995</v>
      </c>
      <c r="F165" s="11">
        <v>28.48</v>
      </c>
      <c r="G165" s="20">
        <v>208.2</v>
      </c>
      <c r="H165" s="11">
        <v>0.12660000000000002</v>
      </c>
      <c r="I165" s="20">
        <v>0.76800000000000013</v>
      </c>
      <c r="J165" s="11">
        <v>102.60000000000002</v>
      </c>
      <c r="K165" s="20">
        <v>5.1480000000000006</v>
      </c>
      <c r="L165" s="11">
        <v>380.58000000000004</v>
      </c>
      <c r="M165" s="20">
        <v>475.78800000000001</v>
      </c>
      <c r="N165" s="33">
        <v>51.744</v>
      </c>
      <c r="O165" s="11">
        <v>1.284</v>
      </c>
      <c r="P165" s="176" t="s">
        <v>248</v>
      </c>
    </row>
    <row r="166" spans="1:18" x14ac:dyDescent="0.25">
      <c r="A166" s="18" t="s">
        <v>78</v>
      </c>
      <c r="B166" s="49"/>
      <c r="C166" s="42" t="s">
        <v>312</v>
      </c>
      <c r="D166" s="11">
        <v>0.13</v>
      </c>
      <c r="E166" s="20">
        <v>0.02</v>
      </c>
      <c r="F166" s="11">
        <v>10.199999999999999</v>
      </c>
      <c r="G166" s="20">
        <v>42</v>
      </c>
      <c r="H166" s="11">
        <v>0.11900000000000001</v>
      </c>
      <c r="I166" s="20">
        <v>1.9999999999999989</v>
      </c>
      <c r="J166" s="11">
        <v>51.7</v>
      </c>
      <c r="K166" s="20">
        <v>4.0149999999999997</v>
      </c>
      <c r="L166" s="11">
        <v>34.964999999999996</v>
      </c>
      <c r="M166" s="20">
        <v>301.495</v>
      </c>
      <c r="N166" s="33">
        <v>52.709999999999994</v>
      </c>
      <c r="O166" s="11">
        <v>3.5555000000000003</v>
      </c>
      <c r="P166" s="176" t="s">
        <v>313</v>
      </c>
    </row>
    <row r="167" spans="1:18" x14ac:dyDescent="0.25">
      <c r="A167" s="18" t="s">
        <v>70</v>
      </c>
      <c r="B167" s="9"/>
      <c r="C167" s="42">
        <v>120</v>
      </c>
      <c r="D167" s="11">
        <v>0.48</v>
      </c>
      <c r="E167" s="20">
        <v>0.48</v>
      </c>
      <c r="F167" s="11">
        <v>11.759999999999998</v>
      </c>
      <c r="G167" s="20">
        <v>56.399999999999984</v>
      </c>
      <c r="H167" s="47">
        <v>3.599999999999999E-2</v>
      </c>
      <c r="I167" s="19">
        <v>11.999999999999996</v>
      </c>
      <c r="J167" s="47">
        <v>0</v>
      </c>
      <c r="K167" s="19">
        <v>0.24</v>
      </c>
      <c r="L167" s="47">
        <v>19.2</v>
      </c>
      <c r="M167" s="19">
        <v>13.2</v>
      </c>
      <c r="N167" s="63">
        <v>10.799999999999999</v>
      </c>
      <c r="O167" s="47">
        <v>2.6399999999999997</v>
      </c>
      <c r="P167" s="176" t="s">
        <v>189</v>
      </c>
    </row>
    <row r="168" spans="1:18" ht="24.75" thickBot="1" x14ac:dyDescent="0.3">
      <c r="A168" s="18" t="s">
        <v>37</v>
      </c>
      <c r="B168" s="49"/>
      <c r="C168" s="42">
        <v>30</v>
      </c>
      <c r="D168" s="12">
        <v>2.25</v>
      </c>
      <c r="E168" s="20">
        <v>0.87</v>
      </c>
      <c r="F168" s="33">
        <v>15.419999999999998</v>
      </c>
      <c r="G168" s="12">
        <v>78.599999999999994</v>
      </c>
      <c r="H168" s="12">
        <v>3.3000000000000002E-2</v>
      </c>
      <c r="I168" s="20">
        <v>0</v>
      </c>
      <c r="J168" s="11">
        <v>0</v>
      </c>
      <c r="K168" s="20">
        <v>0.51</v>
      </c>
      <c r="L168" s="11">
        <v>5.7</v>
      </c>
      <c r="M168" s="20">
        <v>19.5</v>
      </c>
      <c r="N168" s="20">
        <v>3.9</v>
      </c>
      <c r="O168" s="11">
        <v>0.36</v>
      </c>
      <c r="P168" s="176" t="s">
        <v>188</v>
      </c>
    </row>
    <row r="169" spans="1:18" ht="16.5" thickBot="1" x14ac:dyDescent="0.3">
      <c r="A169" s="183" t="s">
        <v>167</v>
      </c>
      <c r="B169" s="98"/>
      <c r="C169" s="58">
        <v>615</v>
      </c>
      <c r="D169" s="22">
        <f>SUM(D164:D168)</f>
        <v>17.685000000000002</v>
      </c>
      <c r="E169" s="22">
        <f t="shared" ref="E169:O169" si="30">SUM(E164:E168)</f>
        <v>18.71</v>
      </c>
      <c r="F169" s="22">
        <f t="shared" si="30"/>
        <v>81.410000000000011</v>
      </c>
      <c r="G169" s="22">
        <f t="shared" si="30"/>
        <v>581.29999999999995</v>
      </c>
      <c r="H169" s="22">
        <f t="shared" si="30"/>
        <v>0.35260000000000002</v>
      </c>
      <c r="I169" s="22">
        <f t="shared" si="30"/>
        <v>14.872999999999996</v>
      </c>
      <c r="J169" s="22">
        <f t="shared" si="30"/>
        <v>225.8</v>
      </c>
      <c r="K169" s="22">
        <f t="shared" si="30"/>
        <v>10.593</v>
      </c>
      <c r="L169" s="22">
        <f t="shared" si="30"/>
        <v>598.54500000000019</v>
      </c>
      <c r="M169" s="22">
        <f t="shared" si="30"/>
        <v>922.48300000000006</v>
      </c>
      <c r="N169" s="22">
        <f t="shared" si="30"/>
        <v>131.30399999999997</v>
      </c>
      <c r="O169" s="22">
        <f t="shared" si="30"/>
        <v>8.3245000000000005</v>
      </c>
      <c r="P169" s="195"/>
    </row>
    <row r="170" spans="1:18" x14ac:dyDescent="0.25">
      <c r="A170" s="7"/>
      <c r="B170" s="16" t="s">
        <v>168</v>
      </c>
      <c r="C170" s="59"/>
      <c r="D170" s="179"/>
      <c r="E170" s="24"/>
      <c r="F170" s="179"/>
      <c r="G170" s="24"/>
      <c r="H170" s="179"/>
      <c r="I170" s="24"/>
      <c r="J170" s="179"/>
      <c r="K170" s="24"/>
      <c r="L170" s="179"/>
      <c r="M170" s="24"/>
      <c r="N170" s="180"/>
      <c r="O170" s="179"/>
      <c r="P170" s="194"/>
    </row>
    <row r="171" spans="1:18" ht="16.5" thickBot="1" x14ac:dyDescent="0.3">
      <c r="A171" s="18" t="s">
        <v>88</v>
      </c>
      <c r="B171" s="9"/>
      <c r="C171" s="42">
        <v>200</v>
      </c>
      <c r="D171" s="20">
        <v>5.8</v>
      </c>
      <c r="E171" s="20">
        <v>5</v>
      </c>
      <c r="F171" s="33">
        <v>9.6</v>
      </c>
      <c r="G171" s="33">
        <v>107</v>
      </c>
      <c r="H171" s="11">
        <v>0.08</v>
      </c>
      <c r="I171" s="20">
        <v>2.6</v>
      </c>
      <c r="J171" s="11">
        <v>40</v>
      </c>
      <c r="K171" s="20"/>
      <c r="L171" s="11">
        <v>240</v>
      </c>
      <c r="M171" s="20">
        <v>180</v>
      </c>
      <c r="N171" s="33">
        <v>28</v>
      </c>
      <c r="O171" s="11">
        <v>0.2</v>
      </c>
      <c r="P171" s="188" t="s">
        <v>192</v>
      </c>
      <c r="Q171" s="124"/>
    </row>
    <row r="172" spans="1:18" ht="16.5" thickBot="1" x14ac:dyDescent="0.3">
      <c r="A172" s="183" t="s">
        <v>167</v>
      </c>
      <c r="B172" s="98"/>
      <c r="C172" s="21">
        <f>C171</f>
        <v>200</v>
      </c>
      <c r="D172" s="21">
        <f>D171</f>
        <v>5.8</v>
      </c>
      <c r="E172" s="21">
        <f>E171</f>
        <v>5</v>
      </c>
      <c r="F172" s="21">
        <f>F171</f>
        <v>9.6</v>
      </c>
      <c r="G172" s="21">
        <f>G171</f>
        <v>107</v>
      </c>
      <c r="H172" s="36">
        <f t="shared" ref="H172:O172" si="31">SUM(H171:H171)</f>
        <v>0.08</v>
      </c>
      <c r="I172" s="22">
        <f t="shared" si="31"/>
        <v>2.6</v>
      </c>
      <c r="J172" s="36">
        <f t="shared" si="31"/>
        <v>40</v>
      </c>
      <c r="K172" s="22">
        <f t="shared" si="31"/>
        <v>0</v>
      </c>
      <c r="L172" s="36">
        <f t="shared" si="31"/>
        <v>240</v>
      </c>
      <c r="M172" s="22">
        <f t="shared" si="31"/>
        <v>180</v>
      </c>
      <c r="N172" s="36">
        <f t="shared" si="31"/>
        <v>28</v>
      </c>
      <c r="O172" s="22">
        <f t="shared" si="31"/>
        <v>0.2</v>
      </c>
      <c r="P172" s="195"/>
      <c r="Q172" s="124"/>
    </row>
    <row r="173" spans="1:18" ht="19.5" customHeight="1" thickBot="1" x14ac:dyDescent="0.3">
      <c r="A173" s="249" t="s">
        <v>367</v>
      </c>
      <c r="B173" s="250"/>
      <c r="C173" s="83">
        <f>C169+C172</f>
        <v>815</v>
      </c>
      <c r="D173" s="22">
        <f>D169+D172</f>
        <v>23.485000000000003</v>
      </c>
      <c r="E173" s="22">
        <f t="shared" ref="E173:O173" si="32">E169+E172</f>
        <v>23.71</v>
      </c>
      <c r="F173" s="22">
        <f t="shared" si="32"/>
        <v>91.01</v>
      </c>
      <c r="G173" s="22">
        <f t="shared" si="32"/>
        <v>688.3</v>
      </c>
      <c r="H173" s="22">
        <f t="shared" si="32"/>
        <v>0.43260000000000004</v>
      </c>
      <c r="I173" s="22">
        <f t="shared" si="32"/>
        <v>17.472999999999995</v>
      </c>
      <c r="J173" s="22">
        <f t="shared" si="32"/>
        <v>265.8</v>
      </c>
      <c r="K173" s="22">
        <f t="shared" si="32"/>
        <v>10.593</v>
      </c>
      <c r="L173" s="22">
        <f t="shared" si="32"/>
        <v>838.54500000000019</v>
      </c>
      <c r="M173" s="22">
        <f t="shared" si="32"/>
        <v>1102.4830000000002</v>
      </c>
      <c r="N173" s="22">
        <f t="shared" si="32"/>
        <v>159.30399999999997</v>
      </c>
      <c r="O173" s="22">
        <f t="shared" si="32"/>
        <v>8.5244999999999997</v>
      </c>
      <c r="P173" s="195"/>
      <c r="Q173" s="124">
        <f>G173/2720</f>
        <v>0.25305147058823529</v>
      </c>
      <c r="R173" s="131" t="s">
        <v>323</v>
      </c>
    </row>
    <row r="174" spans="1:18" x14ac:dyDescent="0.25">
      <c r="A174" s="18"/>
      <c r="B174" s="49" t="s">
        <v>12</v>
      </c>
      <c r="C174" s="43"/>
      <c r="D174" s="20"/>
      <c r="E174" s="33"/>
      <c r="F174" s="33"/>
      <c r="G174" s="33"/>
      <c r="H174" s="11"/>
      <c r="I174" s="20"/>
      <c r="J174" s="11"/>
      <c r="K174" s="20"/>
      <c r="L174" s="11"/>
      <c r="M174" s="20"/>
      <c r="N174" s="33"/>
      <c r="O174" s="11"/>
      <c r="P174" s="205"/>
      <c r="Q174" s="124"/>
    </row>
    <row r="175" spans="1:18" x14ac:dyDescent="0.25">
      <c r="A175" s="18" t="s">
        <v>106</v>
      </c>
      <c r="B175" s="49"/>
      <c r="C175" s="43" t="s">
        <v>252</v>
      </c>
      <c r="D175" s="11">
        <v>0.4</v>
      </c>
      <c r="E175" s="20">
        <v>0.05</v>
      </c>
      <c r="F175" s="11">
        <v>0.85</v>
      </c>
      <c r="G175" s="20">
        <v>5</v>
      </c>
      <c r="H175" s="11">
        <v>0.01</v>
      </c>
      <c r="I175" s="20">
        <v>1.75</v>
      </c>
      <c r="J175" s="11"/>
      <c r="K175" s="20">
        <v>0.05</v>
      </c>
      <c r="L175" s="11">
        <v>11.5</v>
      </c>
      <c r="M175" s="20">
        <v>12</v>
      </c>
      <c r="N175" s="33">
        <v>7</v>
      </c>
      <c r="O175" s="11">
        <v>0.3</v>
      </c>
      <c r="P175" s="188" t="s">
        <v>253</v>
      </c>
    </row>
    <row r="176" spans="1:18" s="68" customFormat="1" ht="31.5" x14ac:dyDescent="0.25">
      <c r="A176" s="18" t="s">
        <v>331</v>
      </c>
      <c r="B176" s="49"/>
      <c r="C176" s="43" t="s">
        <v>255</v>
      </c>
      <c r="D176" s="11">
        <v>8.9284700000000008</v>
      </c>
      <c r="E176" s="20">
        <v>6.7170299999999994</v>
      </c>
      <c r="F176" s="11">
        <v>24.224249999999998</v>
      </c>
      <c r="G176" s="20">
        <v>206.64099999999999</v>
      </c>
      <c r="H176" s="11">
        <v>0.26051000000000002</v>
      </c>
      <c r="I176" s="20">
        <v>5.88</v>
      </c>
      <c r="J176" s="11">
        <v>2.1999999999999997</v>
      </c>
      <c r="K176" s="20">
        <v>2.7001999999999997</v>
      </c>
      <c r="L176" s="11">
        <v>48.665199999999992</v>
      </c>
      <c r="M176" s="20">
        <v>124.6456</v>
      </c>
      <c r="N176" s="33">
        <v>44.315000000000005</v>
      </c>
      <c r="O176" s="11">
        <v>2.5366</v>
      </c>
      <c r="P176" s="205" t="s">
        <v>338</v>
      </c>
      <c r="Q176" s="108"/>
    </row>
    <row r="177" spans="1:18" ht="31.5" x14ac:dyDescent="0.25">
      <c r="A177" s="18" t="s">
        <v>102</v>
      </c>
      <c r="B177" s="49"/>
      <c r="C177" s="43" t="s">
        <v>257</v>
      </c>
      <c r="D177" s="11">
        <v>16.87190058517653</v>
      </c>
      <c r="E177" s="20">
        <v>15.56</v>
      </c>
      <c r="F177" s="11">
        <v>16.487776166991935</v>
      </c>
      <c r="G177" s="20">
        <v>244.78</v>
      </c>
      <c r="H177" s="11">
        <v>8.4706979707759728E-2</v>
      </c>
      <c r="I177" s="20">
        <v>1.2000480019200768</v>
      </c>
      <c r="J177" s="11">
        <v>19.026177909391826</v>
      </c>
      <c r="K177" s="20">
        <v>2.8988562829082887</v>
      </c>
      <c r="L177" s="11">
        <v>15.808164172589144</v>
      </c>
      <c r="M177" s="20">
        <v>167.71283474948922</v>
      </c>
      <c r="N177" s="33">
        <v>27.939361574462978</v>
      </c>
      <c r="O177" s="11">
        <v>2.5978448125093525</v>
      </c>
      <c r="P177" s="205" t="s">
        <v>258</v>
      </c>
    </row>
    <row r="178" spans="1:18" x14ac:dyDescent="0.25">
      <c r="A178" s="18" t="s">
        <v>101</v>
      </c>
      <c r="B178" s="49"/>
      <c r="C178" s="43" t="s">
        <v>230</v>
      </c>
      <c r="D178" s="11">
        <v>5.44</v>
      </c>
      <c r="E178" s="20">
        <v>11.760000000000002</v>
      </c>
      <c r="F178" s="11">
        <v>42.160000000000004</v>
      </c>
      <c r="G178" s="20">
        <v>304.00000000000006</v>
      </c>
      <c r="H178" s="11">
        <v>0.28000000000000008</v>
      </c>
      <c r="I178" s="20">
        <v>29.000000000000007</v>
      </c>
      <c r="J178" s="11">
        <v>-40.000000000000007</v>
      </c>
      <c r="K178" s="20">
        <v>9.0000000000000018</v>
      </c>
      <c r="L178" s="11">
        <v>28.500000000000007</v>
      </c>
      <c r="M178" s="20">
        <v>141.58000000000004</v>
      </c>
      <c r="N178" s="33">
        <v>53.720000000000006</v>
      </c>
      <c r="O178" s="11">
        <v>1.9800000000000004</v>
      </c>
      <c r="P178" s="205" t="s">
        <v>259</v>
      </c>
    </row>
    <row r="179" spans="1:18" x14ac:dyDescent="0.25">
      <c r="A179" s="18" t="s">
        <v>383</v>
      </c>
      <c r="B179" s="49"/>
      <c r="C179" s="43">
        <v>200</v>
      </c>
      <c r="D179" s="11">
        <v>0.66200000000000003</v>
      </c>
      <c r="E179" s="20">
        <v>0.09</v>
      </c>
      <c r="F179" s="11">
        <v>22.033999999999992</v>
      </c>
      <c r="G179" s="20">
        <v>92.799999999999983</v>
      </c>
      <c r="H179" s="11">
        <v>1.5999999999999997E-2</v>
      </c>
      <c r="I179" s="20">
        <v>0.72599999999999976</v>
      </c>
      <c r="J179" s="11">
        <v>0</v>
      </c>
      <c r="K179" s="20">
        <v>0.50800000000000001</v>
      </c>
      <c r="L179" s="11">
        <v>32.18</v>
      </c>
      <c r="M179" s="20">
        <v>23.439999999999998</v>
      </c>
      <c r="N179" s="33">
        <v>17.459999999999997</v>
      </c>
      <c r="O179" s="11">
        <v>0.66799999999999993</v>
      </c>
      <c r="P179" s="205" t="s">
        <v>212</v>
      </c>
    </row>
    <row r="180" spans="1:18" ht="18.75" customHeight="1" x14ac:dyDescent="0.25">
      <c r="A180" s="18" t="s">
        <v>13</v>
      </c>
      <c r="B180" s="73"/>
      <c r="C180" s="19">
        <v>60</v>
      </c>
      <c r="D180" s="11">
        <v>3.96</v>
      </c>
      <c r="E180" s="20">
        <v>0.72</v>
      </c>
      <c r="F180" s="11">
        <v>23.76</v>
      </c>
      <c r="G180" s="20">
        <v>118.80000000000001</v>
      </c>
      <c r="H180" s="11">
        <v>0.10200000000000002</v>
      </c>
      <c r="I180" s="20"/>
      <c r="J180" s="11"/>
      <c r="K180" s="20">
        <v>0.84</v>
      </c>
      <c r="L180" s="11">
        <v>17.400000000000002</v>
      </c>
      <c r="M180" s="20">
        <v>90.000000000000014</v>
      </c>
      <c r="N180" s="33">
        <v>28.200000000000006</v>
      </c>
      <c r="O180" s="11">
        <v>2.3400000000000003</v>
      </c>
      <c r="P180" s="176" t="s">
        <v>198</v>
      </c>
    </row>
    <row r="181" spans="1:18" ht="18.75" customHeight="1" thickBot="1" x14ac:dyDescent="0.3">
      <c r="A181" s="8" t="s">
        <v>35</v>
      </c>
      <c r="B181" s="9"/>
      <c r="C181" s="43">
        <v>50</v>
      </c>
      <c r="D181" s="60">
        <v>3.8</v>
      </c>
      <c r="E181" s="32">
        <v>0.4</v>
      </c>
      <c r="F181" s="31">
        <v>24.6</v>
      </c>
      <c r="G181" s="32">
        <v>117.5</v>
      </c>
      <c r="H181" s="31">
        <v>5.5000000000000007E-2</v>
      </c>
      <c r="I181" s="32">
        <v>0</v>
      </c>
      <c r="J181" s="31">
        <v>0</v>
      </c>
      <c r="K181" s="32">
        <v>0.55000000000000004</v>
      </c>
      <c r="L181" s="31">
        <v>10</v>
      </c>
      <c r="M181" s="32">
        <v>32.5</v>
      </c>
      <c r="N181" s="61">
        <v>7.0000000000000009</v>
      </c>
      <c r="O181" s="61">
        <v>0.55000000000000016</v>
      </c>
      <c r="P181" s="176" t="s">
        <v>188</v>
      </c>
    </row>
    <row r="182" spans="1:18" ht="18.75" customHeight="1" thickBot="1" x14ac:dyDescent="0.3">
      <c r="A182" s="183" t="s">
        <v>167</v>
      </c>
      <c r="B182" s="98"/>
      <c r="C182" s="21">
        <v>934</v>
      </c>
      <c r="D182" s="22">
        <f>SUM(D175:D181)</f>
        <v>40.062370585176531</v>
      </c>
      <c r="E182" s="22">
        <f t="shared" ref="E182:O182" si="33">SUM(E175:E181)</f>
        <v>35.297029999999999</v>
      </c>
      <c r="F182" s="22">
        <f t="shared" si="33"/>
        <v>154.11602616699193</v>
      </c>
      <c r="G182" s="22">
        <f t="shared" si="33"/>
        <v>1089.521</v>
      </c>
      <c r="H182" s="22">
        <f t="shared" si="33"/>
        <v>0.80821697970775985</v>
      </c>
      <c r="I182" s="22">
        <f t="shared" si="33"/>
        <v>38.556048001920082</v>
      </c>
      <c r="J182" s="22">
        <f t="shared" si="33"/>
        <v>-18.773822090608181</v>
      </c>
      <c r="K182" s="22">
        <f t="shared" si="33"/>
        <v>16.54705628290829</v>
      </c>
      <c r="L182" s="22">
        <f t="shared" si="33"/>
        <v>164.05336417258914</v>
      </c>
      <c r="M182" s="22">
        <f t="shared" si="33"/>
        <v>591.87843474948932</v>
      </c>
      <c r="N182" s="22">
        <f t="shared" si="33"/>
        <v>185.63436157446301</v>
      </c>
      <c r="O182" s="22">
        <f t="shared" si="33"/>
        <v>10.972444812509353</v>
      </c>
      <c r="P182" s="195"/>
      <c r="Q182" s="123">
        <f>G182/2720</f>
        <v>0.4005591911764706</v>
      </c>
      <c r="R182" s="134" t="s">
        <v>320</v>
      </c>
    </row>
    <row r="183" spans="1:18" ht="18.75" customHeight="1" thickBot="1" x14ac:dyDescent="0.3">
      <c r="A183" s="183" t="s">
        <v>169</v>
      </c>
      <c r="B183" s="100"/>
      <c r="C183" s="83">
        <f>C169+C172+C182</f>
        <v>1749</v>
      </c>
      <c r="D183" s="22">
        <f>D169+D172+D182</f>
        <v>63.547370585176537</v>
      </c>
      <c r="E183" s="22">
        <f t="shared" ref="E183:O183" si="34">E169+E172+E182</f>
        <v>59.00703</v>
      </c>
      <c r="F183" s="22">
        <f t="shared" si="34"/>
        <v>245.12602616699195</v>
      </c>
      <c r="G183" s="22">
        <f t="shared" si="34"/>
        <v>1777.8209999999999</v>
      </c>
      <c r="H183" s="22">
        <f t="shared" si="34"/>
        <v>1.2408169797077599</v>
      </c>
      <c r="I183" s="22">
        <f t="shared" si="34"/>
        <v>56.029048001920074</v>
      </c>
      <c r="J183" s="22">
        <f t="shared" si="34"/>
        <v>247.02617790939183</v>
      </c>
      <c r="K183" s="22">
        <f t="shared" si="34"/>
        <v>27.14005628290829</v>
      </c>
      <c r="L183" s="22">
        <f t="shared" si="34"/>
        <v>1002.5983641725893</v>
      </c>
      <c r="M183" s="22">
        <f t="shared" si="34"/>
        <v>1694.3614347494895</v>
      </c>
      <c r="N183" s="22">
        <f t="shared" si="34"/>
        <v>344.93836157446299</v>
      </c>
      <c r="O183" s="22">
        <f t="shared" si="34"/>
        <v>19.496944812509355</v>
      </c>
      <c r="P183" s="195"/>
      <c r="Q183" s="123">
        <f>G183/2720</f>
        <v>0.65361066176470584</v>
      </c>
      <c r="R183" s="131" t="s">
        <v>321</v>
      </c>
    </row>
    <row r="184" spans="1:18" x14ac:dyDescent="0.25">
      <c r="A184" s="38"/>
      <c r="B184" s="49"/>
      <c r="C184" s="81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199"/>
    </row>
    <row r="185" spans="1:18" ht="16.5" thickBot="1" x14ac:dyDescent="0.3">
      <c r="A185" s="75" t="s">
        <v>174</v>
      </c>
      <c r="B185" s="97"/>
      <c r="C185" s="80"/>
      <c r="P185" s="200"/>
    </row>
    <row r="186" spans="1:18" ht="15.75" customHeight="1" x14ac:dyDescent="0.25">
      <c r="A186" s="7" t="s">
        <v>148</v>
      </c>
      <c r="B186" s="82"/>
      <c r="C186" s="41" t="s">
        <v>149</v>
      </c>
      <c r="D186" s="251" t="s">
        <v>177</v>
      </c>
      <c r="E186" s="252"/>
      <c r="F186" s="253"/>
      <c r="G186" s="24" t="s">
        <v>151</v>
      </c>
      <c r="H186" s="264" t="s">
        <v>152</v>
      </c>
      <c r="I186" s="261" t="s">
        <v>153</v>
      </c>
      <c r="J186" s="267" t="s">
        <v>154</v>
      </c>
      <c r="K186" s="261" t="s">
        <v>155</v>
      </c>
      <c r="L186" s="267" t="s">
        <v>156</v>
      </c>
      <c r="M186" s="261" t="s">
        <v>157</v>
      </c>
      <c r="N186" s="261" t="s">
        <v>158</v>
      </c>
      <c r="O186" s="258" t="s">
        <v>159</v>
      </c>
      <c r="P186" s="194" t="s">
        <v>170</v>
      </c>
    </row>
    <row r="187" spans="1:18" ht="16.5" thickBot="1" x14ac:dyDescent="0.3">
      <c r="A187" s="18" t="s">
        <v>160</v>
      </c>
      <c r="B187" s="9"/>
      <c r="C187" s="42" t="s">
        <v>161</v>
      </c>
      <c r="D187" s="254"/>
      <c r="E187" s="255"/>
      <c r="F187" s="256"/>
      <c r="G187" s="20" t="s">
        <v>173</v>
      </c>
      <c r="H187" s="265"/>
      <c r="I187" s="262"/>
      <c r="J187" s="268"/>
      <c r="K187" s="262"/>
      <c r="L187" s="268"/>
      <c r="M187" s="262"/>
      <c r="N187" s="262"/>
      <c r="O187" s="259"/>
      <c r="P187" s="176" t="s">
        <v>171</v>
      </c>
    </row>
    <row r="188" spans="1:18" ht="16.5" thickBot="1" x14ac:dyDescent="0.3">
      <c r="A188" s="13"/>
      <c r="B188" s="93"/>
      <c r="C188" s="57"/>
      <c r="D188" s="14" t="s">
        <v>162</v>
      </c>
      <c r="E188" s="14" t="s">
        <v>163</v>
      </c>
      <c r="F188" s="52" t="s">
        <v>164</v>
      </c>
      <c r="G188" s="14" t="s">
        <v>165</v>
      </c>
      <c r="H188" s="266"/>
      <c r="I188" s="263"/>
      <c r="J188" s="269"/>
      <c r="K188" s="263"/>
      <c r="L188" s="269"/>
      <c r="M188" s="263"/>
      <c r="N188" s="263"/>
      <c r="O188" s="260"/>
      <c r="P188" s="187"/>
    </row>
    <row r="189" spans="1:18" x14ac:dyDescent="0.25">
      <c r="A189" s="7"/>
      <c r="B189" s="16" t="s">
        <v>5</v>
      </c>
      <c r="C189" s="41"/>
      <c r="D189" s="179"/>
      <c r="E189" s="24"/>
      <c r="F189" s="179"/>
      <c r="G189" s="24"/>
      <c r="H189" s="179"/>
      <c r="I189" s="24"/>
      <c r="J189" s="179"/>
      <c r="K189" s="24"/>
      <c r="L189" s="179"/>
      <c r="M189" s="24"/>
      <c r="N189" s="24"/>
      <c r="O189" s="179"/>
      <c r="P189" s="194"/>
    </row>
    <row r="190" spans="1:18" x14ac:dyDescent="0.25">
      <c r="A190" s="18" t="s">
        <v>91</v>
      </c>
      <c r="B190" s="49"/>
      <c r="C190" s="42" t="s">
        <v>92</v>
      </c>
      <c r="D190" s="11">
        <v>2.33</v>
      </c>
      <c r="E190" s="20">
        <v>8.1199999999999992</v>
      </c>
      <c r="F190" s="11">
        <v>15.549999999999997</v>
      </c>
      <c r="G190" s="20">
        <v>144.59999999999997</v>
      </c>
      <c r="H190" s="11">
        <v>3.2999999999999988E-2</v>
      </c>
      <c r="I190" s="20">
        <v>0</v>
      </c>
      <c r="J190" s="11">
        <v>40</v>
      </c>
      <c r="K190" s="20">
        <v>0.62</v>
      </c>
      <c r="L190" s="11">
        <v>8.1</v>
      </c>
      <c r="M190" s="20">
        <v>22.5</v>
      </c>
      <c r="N190" s="20">
        <v>3.9</v>
      </c>
      <c r="O190" s="11">
        <v>0.38</v>
      </c>
      <c r="P190" s="176" t="s">
        <v>186</v>
      </c>
    </row>
    <row r="191" spans="1:18" ht="31.5" x14ac:dyDescent="0.25">
      <c r="A191" s="18" t="s">
        <v>42</v>
      </c>
      <c r="B191" s="49"/>
      <c r="C191" s="42" t="s">
        <v>199</v>
      </c>
      <c r="D191" s="11">
        <v>9.89</v>
      </c>
      <c r="E191" s="20">
        <v>9.9</v>
      </c>
      <c r="F191" s="11">
        <v>30.95</v>
      </c>
      <c r="G191" s="20">
        <v>266</v>
      </c>
      <c r="H191" s="11">
        <v>0.14000000000000004</v>
      </c>
      <c r="I191" s="20">
        <v>0.96000000000000019</v>
      </c>
      <c r="J191" s="11">
        <v>34.799999999999997</v>
      </c>
      <c r="K191" s="20">
        <v>0.71333333333333371</v>
      </c>
      <c r="L191" s="11">
        <v>145.57000000000002</v>
      </c>
      <c r="M191" s="20">
        <v>219.80000000000007</v>
      </c>
      <c r="N191" s="20">
        <v>44.330000000000013</v>
      </c>
      <c r="O191" s="11">
        <v>2.3299999999999996</v>
      </c>
      <c r="P191" s="176" t="s">
        <v>203</v>
      </c>
    </row>
    <row r="192" spans="1:18" x14ac:dyDescent="0.25">
      <c r="A192" s="18" t="s">
        <v>114</v>
      </c>
      <c r="B192" s="49"/>
      <c r="C192" s="42">
        <v>40</v>
      </c>
      <c r="D192" s="11">
        <v>5.08</v>
      </c>
      <c r="E192" s="20">
        <v>4.5999999999999996</v>
      </c>
      <c r="F192" s="11">
        <v>0.28000000000000003</v>
      </c>
      <c r="G192" s="20">
        <v>62.8</v>
      </c>
      <c r="H192" s="11">
        <v>0.03</v>
      </c>
      <c r="I192" s="20"/>
      <c r="J192" s="11">
        <v>100</v>
      </c>
      <c r="K192" s="20">
        <v>0.24</v>
      </c>
      <c r="L192" s="11">
        <v>22</v>
      </c>
      <c r="M192" s="20">
        <v>76.8</v>
      </c>
      <c r="N192" s="20">
        <v>4.8</v>
      </c>
      <c r="O192" s="11">
        <v>1</v>
      </c>
      <c r="P192" s="176" t="s">
        <v>269</v>
      </c>
    </row>
    <row r="193" spans="1:18" x14ac:dyDescent="0.25">
      <c r="A193" s="18" t="s">
        <v>384</v>
      </c>
      <c r="B193" s="9"/>
      <c r="C193" s="19" t="s">
        <v>230</v>
      </c>
      <c r="D193" s="11">
        <v>3.1659999999999999</v>
      </c>
      <c r="E193" s="20">
        <v>2.6780000000000004</v>
      </c>
      <c r="F193" s="11">
        <v>5.9660000000000011</v>
      </c>
      <c r="G193" s="20">
        <v>60.600000000000009</v>
      </c>
      <c r="H193" s="11">
        <v>4.4000000000000004E-2</v>
      </c>
      <c r="I193" s="20">
        <v>1.3</v>
      </c>
      <c r="J193" s="11">
        <v>20</v>
      </c>
      <c r="K193" s="20">
        <v>0</v>
      </c>
      <c r="L193" s="11">
        <v>125.48</v>
      </c>
      <c r="M193" s="20">
        <v>90</v>
      </c>
      <c r="N193" s="20">
        <v>14</v>
      </c>
      <c r="O193" s="11">
        <v>0.10400000000000001</v>
      </c>
      <c r="P193" s="176" t="s">
        <v>231</v>
      </c>
    </row>
    <row r="194" spans="1:18" x14ac:dyDescent="0.25">
      <c r="A194" s="18" t="s">
        <v>70</v>
      </c>
      <c r="B194" s="9"/>
      <c r="C194" s="42">
        <v>120</v>
      </c>
      <c r="D194" s="12">
        <v>0.48</v>
      </c>
      <c r="E194" s="20">
        <v>0.48</v>
      </c>
      <c r="F194" s="20">
        <v>11.759999999999998</v>
      </c>
      <c r="G194" s="20">
        <v>56.399999999999984</v>
      </c>
      <c r="H194" s="10">
        <v>3.599999999999999E-2</v>
      </c>
      <c r="I194" s="19">
        <v>11.999999999999996</v>
      </c>
      <c r="J194" s="47">
        <v>0</v>
      </c>
      <c r="K194" s="19">
        <v>0.24</v>
      </c>
      <c r="L194" s="47">
        <v>19.2</v>
      </c>
      <c r="M194" s="19">
        <v>13.2</v>
      </c>
      <c r="N194" s="19">
        <v>10.799999999999999</v>
      </c>
      <c r="O194" s="47">
        <v>2.6399999999999997</v>
      </c>
      <c r="P194" s="176" t="s">
        <v>189</v>
      </c>
    </row>
    <row r="195" spans="1:18" ht="24.75" thickBot="1" x14ac:dyDescent="0.3">
      <c r="A195" s="18" t="s">
        <v>37</v>
      </c>
      <c r="B195" s="49"/>
      <c r="C195" s="42">
        <v>30</v>
      </c>
      <c r="D195" s="12">
        <v>2.25</v>
      </c>
      <c r="E195" s="20">
        <v>0.87</v>
      </c>
      <c r="F195" s="33">
        <v>15.419999999999998</v>
      </c>
      <c r="G195" s="12">
        <v>78.599999999999994</v>
      </c>
      <c r="H195" s="12">
        <v>3.3000000000000002E-2</v>
      </c>
      <c r="I195" s="20">
        <v>0</v>
      </c>
      <c r="J195" s="11">
        <v>0</v>
      </c>
      <c r="K195" s="20">
        <v>0.51</v>
      </c>
      <c r="L195" s="11">
        <v>5.7</v>
      </c>
      <c r="M195" s="20">
        <v>19.5</v>
      </c>
      <c r="N195" s="20">
        <v>3.9</v>
      </c>
      <c r="O195" s="11">
        <v>0.36</v>
      </c>
      <c r="P195" s="176" t="s">
        <v>188</v>
      </c>
    </row>
    <row r="196" spans="1:18" ht="16.5" thickBot="1" x14ac:dyDescent="0.3">
      <c r="A196" s="183" t="s">
        <v>167</v>
      </c>
      <c r="B196" s="98"/>
      <c r="C196" s="58">
        <v>635</v>
      </c>
      <c r="D196" s="22">
        <f>SUM(D190:D195)</f>
        <v>23.196000000000002</v>
      </c>
      <c r="E196" s="22">
        <f t="shared" ref="E196:O196" si="35">SUM(E190:E195)</f>
        <v>26.648</v>
      </c>
      <c r="F196" s="22">
        <f t="shared" si="35"/>
        <v>79.926000000000002</v>
      </c>
      <c r="G196" s="22">
        <f t="shared" si="35"/>
        <v>669</v>
      </c>
      <c r="H196" s="22">
        <f t="shared" si="35"/>
        <v>0.31600000000000006</v>
      </c>
      <c r="I196" s="22">
        <f t="shared" si="35"/>
        <v>14.259999999999996</v>
      </c>
      <c r="J196" s="22">
        <f t="shared" si="35"/>
        <v>194.8</v>
      </c>
      <c r="K196" s="22">
        <f t="shared" si="35"/>
        <v>2.3233333333333337</v>
      </c>
      <c r="L196" s="22">
        <f t="shared" si="35"/>
        <v>326.05</v>
      </c>
      <c r="M196" s="22">
        <f t="shared" si="35"/>
        <v>441.80000000000007</v>
      </c>
      <c r="N196" s="22">
        <f t="shared" si="35"/>
        <v>81.73</v>
      </c>
      <c r="O196" s="22">
        <f t="shared" si="35"/>
        <v>6.8139999999999992</v>
      </c>
      <c r="P196" s="195"/>
    </row>
    <row r="197" spans="1:18" x14ac:dyDescent="0.25">
      <c r="A197" s="18"/>
      <c r="B197" s="49" t="s">
        <v>168</v>
      </c>
      <c r="C197" s="43"/>
      <c r="D197" s="11"/>
      <c r="E197" s="20"/>
      <c r="F197" s="180"/>
      <c r="G197" s="180"/>
      <c r="H197" s="11"/>
      <c r="I197" s="20"/>
      <c r="J197" s="11"/>
      <c r="K197" s="20"/>
      <c r="L197" s="11"/>
      <c r="M197" s="20"/>
      <c r="N197" s="20"/>
      <c r="O197" s="11"/>
      <c r="P197" s="176"/>
    </row>
    <row r="198" spans="1:18" ht="16.5" thickBot="1" x14ac:dyDescent="0.3">
      <c r="A198" s="76" t="s">
        <v>34</v>
      </c>
      <c r="B198" s="9"/>
      <c r="C198" s="19">
        <v>180</v>
      </c>
      <c r="D198" s="11">
        <v>0.9</v>
      </c>
      <c r="E198" s="20">
        <v>0</v>
      </c>
      <c r="F198" s="11">
        <v>18.18</v>
      </c>
      <c r="G198" s="46">
        <v>76.319999999999993</v>
      </c>
      <c r="H198" s="47">
        <v>1.9799999999999998E-2</v>
      </c>
      <c r="I198" s="19">
        <v>3.5999999999999996</v>
      </c>
      <c r="J198" s="47">
        <v>0</v>
      </c>
      <c r="K198" s="19">
        <v>0.18000000000000002</v>
      </c>
      <c r="L198" s="47">
        <v>12.6</v>
      </c>
      <c r="M198" s="19">
        <v>12.6</v>
      </c>
      <c r="N198" s="19">
        <v>7.2</v>
      </c>
      <c r="O198" s="47">
        <v>2.52</v>
      </c>
      <c r="P198" s="176" t="s">
        <v>197</v>
      </c>
      <c r="Q198" s="124"/>
    </row>
    <row r="199" spans="1:18" ht="16.5" thickBot="1" x14ac:dyDescent="0.3">
      <c r="A199" s="183" t="s">
        <v>167</v>
      </c>
      <c r="B199" s="98"/>
      <c r="C199" s="21">
        <f>C198</f>
        <v>180</v>
      </c>
      <c r="D199" s="21">
        <f t="shared" ref="D199:G199" si="36">D198</f>
        <v>0.9</v>
      </c>
      <c r="E199" s="21">
        <f t="shared" si="36"/>
        <v>0</v>
      </c>
      <c r="F199" s="21">
        <f t="shared" si="36"/>
        <v>18.18</v>
      </c>
      <c r="G199" s="21">
        <f t="shared" si="36"/>
        <v>76.319999999999993</v>
      </c>
      <c r="H199" s="36">
        <f t="shared" ref="H199:O199" si="37">SUM(H198:H198)</f>
        <v>1.9799999999999998E-2</v>
      </c>
      <c r="I199" s="22">
        <f t="shared" si="37"/>
        <v>3.5999999999999996</v>
      </c>
      <c r="J199" s="36">
        <f t="shared" si="37"/>
        <v>0</v>
      </c>
      <c r="K199" s="22">
        <f t="shared" si="37"/>
        <v>0.18000000000000002</v>
      </c>
      <c r="L199" s="36">
        <f t="shared" si="37"/>
        <v>12.6</v>
      </c>
      <c r="M199" s="22">
        <f t="shared" si="37"/>
        <v>12.6</v>
      </c>
      <c r="N199" s="36">
        <f t="shared" si="37"/>
        <v>7.2</v>
      </c>
      <c r="O199" s="22">
        <f t="shared" si="37"/>
        <v>2.52</v>
      </c>
      <c r="P199" s="195"/>
      <c r="Q199" s="124"/>
    </row>
    <row r="200" spans="1:18" ht="24.75" thickBot="1" x14ac:dyDescent="0.3">
      <c r="A200" s="249" t="s">
        <v>367</v>
      </c>
      <c r="B200" s="250"/>
      <c r="C200" s="165">
        <f>C196+C199</f>
        <v>815</v>
      </c>
      <c r="D200" s="85">
        <f t="shared" ref="D200:O200" si="38">D196+D199</f>
        <v>24.096</v>
      </c>
      <c r="E200" s="85">
        <f t="shared" si="38"/>
        <v>26.648</v>
      </c>
      <c r="F200" s="85">
        <f t="shared" si="38"/>
        <v>98.105999999999995</v>
      </c>
      <c r="G200" s="85">
        <f t="shared" si="38"/>
        <v>745.31999999999994</v>
      </c>
      <c r="H200" s="85">
        <f t="shared" si="38"/>
        <v>0.33580000000000004</v>
      </c>
      <c r="I200" s="85">
        <f t="shared" si="38"/>
        <v>17.859999999999996</v>
      </c>
      <c r="J200" s="85">
        <f t="shared" si="38"/>
        <v>194.8</v>
      </c>
      <c r="K200" s="85">
        <f t="shared" si="38"/>
        <v>2.5033333333333339</v>
      </c>
      <c r="L200" s="85">
        <f t="shared" si="38"/>
        <v>338.65000000000003</v>
      </c>
      <c r="M200" s="85">
        <f t="shared" si="38"/>
        <v>454.40000000000009</v>
      </c>
      <c r="N200" s="85">
        <f t="shared" si="38"/>
        <v>88.93</v>
      </c>
      <c r="O200" s="85">
        <f t="shared" si="38"/>
        <v>9.3339999999999996</v>
      </c>
      <c r="P200" s="194"/>
      <c r="Q200" s="123">
        <f>G200/2720</f>
        <v>0.27401470588235294</v>
      </c>
      <c r="R200" s="131" t="s">
        <v>323</v>
      </c>
    </row>
    <row r="201" spans="1:18" x14ac:dyDescent="0.25">
      <c r="A201" s="7"/>
      <c r="B201" s="16" t="s">
        <v>12</v>
      </c>
      <c r="C201" s="59"/>
      <c r="D201" s="24"/>
      <c r="E201" s="180"/>
      <c r="F201" s="179"/>
      <c r="G201" s="24"/>
      <c r="H201" s="179"/>
      <c r="I201" s="24"/>
      <c r="J201" s="179"/>
      <c r="K201" s="24"/>
      <c r="L201" s="179"/>
      <c r="M201" s="24"/>
      <c r="N201" s="24"/>
      <c r="O201" s="179"/>
      <c r="P201" s="198"/>
    </row>
    <row r="202" spans="1:18" x14ac:dyDescent="0.25">
      <c r="A202" s="18" t="s">
        <v>121</v>
      </c>
      <c r="B202" s="49"/>
      <c r="C202" s="43" t="s">
        <v>262</v>
      </c>
      <c r="D202" s="11">
        <v>2.9820000000000002</v>
      </c>
      <c r="E202" s="20">
        <v>5.1890000000000001</v>
      </c>
      <c r="F202" s="11">
        <v>6.2510000000000003</v>
      </c>
      <c r="G202" s="20">
        <v>83.600000000000009</v>
      </c>
      <c r="H202" s="11">
        <v>0.10500000000000002</v>
      </c>
      <c r="I202" s="20">
        <v>11.000000000000002</v>
      </c>
      <c r="J202" s="11"/>
      <c r="K202" s="20">
        <v>2.4079999999999999</v>
      </c>
      <c r="L202" s="11">
        <v>21.45</v>
      </c>
      <c r="M202" s="20">
        <v>59.949999999999996</v>
      </c>
      <c r="N202" s="20">
        <v>20.799999999999997</v>
      </c>
      <c r="O202" s="11">
        <v>0.68399999999999994</v>
      </c>
      <c r="P202" s="205" t="s">
        <v>270</v>
      </c>
    </row>
    <row r="203" spans="1:18" x14ac:dyDescent="0.25">
      <c r="A203" s="18" t="s">
        <v>376</v>
      </c>
      <c r="B203" s="49"/>
      <c r="C203" s="43" t="s">
        <v>246</v>
      </c>
      <c r="D203" s="11">
        <v>4.4824999999999999</v>
      </c>
      <c r="E203" s="20">
        <v>12.9175</v>
      </c>
      <c r="F203" s="11">
        <v>6.09</v>
      </c>
      <c r="G203" s="20">
        <v>156.25</v>
      </c>
      <c r="H203" s="11">
        <v>4.2500000000000003E-2</v>
      </c>
      <c r="I203" s="20">
        <v>9.875</v>
      </c>
      <c r="J203" s="11">
        <v>0</v>
      </c>
      <c r="K203" s="20">
        <v>2.2999999999999998</v>
      </c>
      <c r="L203" s="11">
        <v>35.875</v>
      </c>
      <c r="M203" s="20">
        <v>33.575000000000003</v>
      </c>
      <c r="N203" s="20">
        <v>14.175000000000001</v>
      </c>
      <c r="O203" s="11">
        <v>0.57499999999999996</v>
      </c>
      <c r="P203" s="205" t="s">
        <v>271</v>
      </c>
    </row>
    <row r="204" spans="1:18" ht="31.5" x14ac:dyDescent="0.25">
      <c r="A204" s="18" t="s">
        <v>117</v>
      </c>
      <c r="B204" s="49"/>
      <c r="C204" s="43" t="s">
        <v>200</v>
      </c>
      <c r="D204" s="11">
        <v>14.979999999999999</v>
      </c>
      <c r="E204" s="20">
        <v>11.459999999999997</v>
      </c>
      <c r="F204" s="11">
        <v>48.88</v>
      </c>
      <c r="G204" s="20">
        <v>419.38</v>
      </c>
      <c r="H204" s="11">
        <v>0.26</v>
      </c>
      <c r="I204" s="20">
        <v>16.240000000000002</v>
      </c>
      <c r="J204" s="11">
        <v>45.9</v>
      </c>
      <c r="K204" s="20">
        <v>1.7999999999999998</v>
      </c>
      <c r="L204" s="11">
        <v>91.279999999999987</v>
      </c>
      <c r="M204" s="20">
        <v>197.92000000000002</v>
      </c>
      <c r="N204" s="20">
        <v>56.78</v>
      </c>
      <c r="O204" s="11">
        <v>5.1400000000000006</v>
      </c>
      <c r="P204" s="205" t="s">
        <v>196</v>
      </c>
    </row>
    <row r="205" spans="1:18" x14ac:dyDescent="0.25">
      <c r="A205" s="18" t="s">
        <v>387</v>
      </c>
      <c r="B205" s="49"/>
      <c r="C205" s="43" t="s">
        <v>230</v>
      </c>
      <c r="D205" s="11">
        <v>0.16</v>
      </c>
      <c r="E205" s="20">
        <v>0.12</v>
      </c>
      <c r="F205" s="11">
        <v>18.099999999999998</v>
      </c>
      <c r="G205" s="20">
        <v>74.59999999999998</v>
      </c>
      <c r="H205" s="11">
        <v>8.0000000000000002E-3</v>
      </c>
      <c r="I205" s="20">
        <v>0.90000000000000013</v>
      </c>
      <c r="J205" s="11">
        <v>0</v>
      </c>
      <c r="K205" s="20">
        <v>0.16</v>
      </c>
      <c r="L205" s="11">
        <v>15.080000000000002</v>
      </c>
      <c r="M205" s="20">
        <v>6.4</v>
      </c>
      <c r="N205" s="20">
        <v>6.34</v>
      </c>
      <c r="O205" s="11">
        <v>0.96199999999999997</v>
      </c>
      <c r="P205" s="205" t="s">
        <v>243</v>
      </c>
    </row>
    <row r="206" spans="1:18" ht="24" x14ac:dyDescent="0.25">
      <c r="A206" s="18" t="s">
        <v>13</v>
      </c>
      <c r="B206" s="49"/>
      <c r="C206" s="43">
        <v>60</v>
      </c>
      <c r="D206" s="11">
        <v>3.96</v>
      </c>
      <c r="E206" s="20">
        <v>0.72</v>
      </c>
      <c r="F206" s="11">
        <v>23.76</v>
      </c>
      <c r="G206" s="20">
        <v>118.80000000000001</v>
      </c>
      <c r="H206" s="11">
        <v>0.10200000000000002</v>
      </c>
      <c r="I206" s="20"/>
      <c r="J206" s="11"/>
      <c r="K206" s="20">
        <v>0.84</v>
      </c>
      <c r="L206" s="11">
        <v>17.400000000000002</v>
      </c>
      <c r="M206" s="20">
        <v>90.000000000000014</v>
      </c>
      <c r="N206" s="20">
        <v>28.200000000000006</v>
      </c>
      <c r="O206" s="11">
        <v>2.3400000000000003</v>
      </c>
      <c r="P206" s="205" t="s">
        <v>198</v>
      </c>
    </row>
    <row r="207" spans="1:18" ht="24.75" thickBot="1" x14ac:dyDescent="0.3">
      <c r="A207" s="18" t="s">
        <v>35</v>
      </c>
      <c r="B207" s="9"/>
      <c r="C207" s="43">
        <v>50</v>
      </c>
      <c r="D207" s="11">
        <v>3.8</v>
      </c>
      <c r="E207" s="20">
        <v>0.4</v>
      </c>
      <c r="F207" s="11">
        <v>24.6</v>
      </c>
      <c r="G207" s="20">
        <v>117.5</v>
      </c>
      <c r="H207" s="11">
        <v>5.5000000000000007E-2</v>
      </c>
      <c r="I207" s="20">
        <v>0</v>
      </c>
      <c r="J207" s="11">
        <v>0</v>
      </c>
      <c r="K207" s="20">
        <v>0.55000000000000004</v>
      </c>
      <c r="L207" s="11">
        <v>10</v>
      </c>
      <c r="M207" s="20">
        <v>32.5</v>
      </c>
      <c r="N207" s="20">
        <v>7.0000000000000009</v>
      </c>
      <c r="O207" s="11">
        <v>0.55000000000000016</v>
      </c>
      <c r="P207" s="176" t="s">
        <v>188</v>
      </c>
    </row>
    <row r="208" spans="1:18" ht="26.25" thickBot="1" x14ac:dyDescent="0.3">
      <c r="A208" s="183" t="s">
        <v>167</v>
      </c>
      <c r="B208" s="98"/>
      <c r="C208" s="21">
        <v>910</v>
      </c>
      <c r="D208" s="22">
        <f>SUM(D202:D207)</f>
        <v>30.3645</v>
      </c>
      <c r="E208" s="22">
        <f t="shared" ref="E208:O208" si="39">SUM(E202:E207)</f>
        <v>30.806499999999996</v>
      </c>
      <c r="F208" s="22">
        <f t="shared" si="39"/>
        <v>127.68100000000001</v>
      </c>
      <c r="G208" s="22">
        <f t="shared" si="39"/>
        <v>970.13000000000011</v>
      </c>
      <c r="H208" s="22">
        <f t="shared" si="39"/>
        <v>0.57250000000000012</v>
      </c>
      <c r="I208" s="22">
        <f t="shared" si="39"/>
        <v>38.015000000000001</v>
      </c>
      <c r="J208" s="22">
        <f t="shared" si="39"/>
        <v>45.9</v>
      </c>
      <c r="K208" s="22">
        <f t="shared" si="39"/>
        <v>8.0579999999999998</v>
      </c>
      <c r="L208" s="22">
        <f t="shared" si="39"/>
        <v>191.08500000000001</v>
      </c>
      <c r="M208" s="22">
        <f t="shared" si="39"/>
        <v>420.34500000000003</v>
      </c>
      <c r="N208" s="22">
        <f t="shared" si="39"/>
        <v>133.29500000000002</v>
      </c>
      <c r="O208" s="22">
        <f t="shared" si="39"/>
        <v>10.251000000000001</v>
      </c>
      <c r="P208" s="195"/>
      <c r="Q208" s="123">
        <f>G208/2720</f>
        <v>0.35666544117647064</v>
      </c>
      <c r="R208" s="134" t="s">
        <v>320</v>
      </c>
    </row>
    <row r="209" spans="1:18" ht="19.5" customHeight="1" thickBot="1" x14ac:dyDescent="0.3">
      <c r="A209" s="48" t="s">
        <v>169</v>
      </c>
      <c r="B209" s="80"/>
      <c r="C209" s="163">
        <f>C196+C199+C208</f>
        <v>1725</v>
      </c>
      <c r="D209" s="65">
        <f t="shared" ref="D209:O209" si="40">D196+D199+D208</f>
        <v>54.460499999999996</v>
      </c>
      <c r="E209" s="65">
        <f t="shared" si="40"/>
        <v>57.454499999999996</v>
      </c>
      <c r="F209" s="65">
        <f t="shared" si="40"/>
        <v>225.78700000000001</v>
      </c>
      <c r="G209" s="65">
        <f t="shared" si="40"/>
        <v>1715.45</v>
      </c>
      <c r="H209" s="65">
        <f t="shared" si="40"/>
        <v>0.90830000000000011</v>
      </c>
      <c r="I209" s="65">
        <f t="shared" si="40"/>
        <v>55.875</v>
      </c>
      <c r="J209" s="65">
        <f t="shared" si="40"/>
        <v>240.70000000000002</v>
      </c>
      <c r="K209" s="65">
        <f t="shared" si="40"/>
        <v>10.561333333333334</v>
      </c>
      <c r="L209" s="65">
        <f t="shared" si="40"/>
        <v>529.73500000000001</v>
      </c>
      <c r="M209" s="65">
        <f t="shared" si="40"/>
        <v>874.74500000000012</v>
      </c>
      <c r="N209" s="65">
        <f t="shared" si="40"/>
        <v>222.22500000000002</v>
      </c>
      <c r="O209" s="65">
        <f t="shared" si="40"/>
        <v>19.585000000000001</v>
      </c>
      <c r="P209" s="227"/>
      <c r="Q209" s="123">
        <f>G209/2720</f>
        <v>0.63068014705882358</v>
      </c>
      <c r="R209" s="131" t="s">
        <v>321</v>
      </c>
    </row>
    <row r="210" spans="1:18" x14ac:dyDescent="0.25">
      <c r="A210" s="75"/>
      <c r="C210" s="91"/>
      <c r="D210" s="92"/>
      <c r="E210" s="92"/>
      <c r="F210" s="92"/>
      <c r="G210" s="92"/>
      <c r="P210" s="217"/>
    </row>
    <row r="211" spans="1:18" ht="16.5" thickBot="1" x14ac:dyDescent="0.3">
      <c r="A211" s="75" t="s">
        <v>53</v>
      </c>
      <c r="B211" s="97"/>
      <c r="C211" s="80"/>
      <c r="P211" s="220"/>
    </row>
    <row r="212" spans="1:18" ht="15.75" customHeight="1" x14ac:dyDescent="0.25">
      <c r="A212" s="7" t="s">
        <v>148</v>
      </c>
      <c r="B212" s="82"/>
      <c r="C212" s="41" t="s">
        <v>149</v>
      </c>
      <c r="D212" s="251" t="s">
        <v>150</v>
      </c>
      <c r="E212" s="252"/>
      <c r="F212" s="253"/>
      <c r="G212" s="24" t="s">
        <v>151</v>
      </c>
      <c r="H212" s="264" t="s">
        <v>152</v>
      </c>
      <c r="I212" s="261" t="s">
        <v>153</v>
      </c>
      <c r="J212" s="267" t="s">
        <v>154</v>
      </c>
      <c r="K212" s="261" t="s">
        <v>155</v>
      </c>
      <c r="L212" s="267" t="s">
        <v>156</v>
      </c>
      <c r="M212" s="261" t="s">
        <v>157</v>
      </c>
      <c r="N212" s="264" t="s">
        <v>158</v>
      </c>
      <c r="O212" s="261" t="s">
        <v>159</v>
      </c>
      <c r="P212" s="222" t="s">
        <v>170</v>
      </c>
    </row>
    <row r="213" spans="1:18" ht="16.5" thickBot="1" x14ac:dyDescent="0.3">
      <c r="A213" s="18" t="s">
        <v>160</v>
      </c>
      <c r="B213" s="9"/>
      <c r="C213" s="42" t="s">
        <v>161</v>
      </c>
      <c r="D213" s="254"/>
      <c r="E213" s="255"/>
      <c r="F213" s="256"/>
      <c r="G213" s="20" t="s">
        <v>173</v>
      </c>
      <c r="H213" s="265"/>
      <c r="I213" s="262"/>
      <c r="J213" s="268"/>
      <c r="K213" s="262"/>
      <c r="L213" s="268"/>
      <c r="M213" s="262"/>
      <c r="N213" s="265"/>
      <c r="O213" s="262"/>
      <c r="P213" s="223" t="s">
        <v>171</v>
      </c>
    </row>
    <row r="214" spans="1:18" ht="16.5" thickBot="1" x14ac:dyDescent="0.3">
      <c r="A214" s="18"/>
      <c r="B214" s="9"/>
      <c r="C214" s="42"/>
      <c r="D214" s="180" t="s">
        <v>162</v>
      </c>
      <c r="E214" s="24" t="s">
        <v>163</v>
      </c>
      <c r="F214" s="179" t="s">
        <v>164</v>
      </c>
      <c r="G214" s="24" t="s">
        <v>165</v>
      </c>
      <c r="H214" s="266"/>
      <c r="I214" s="263"/>
      <c r="J214" s="269"/>
      <c r="K214" s="263"/>
      <c r="L214" s="269"/>
      <c r="M214" s="263"/>
      <c r="N214" s="266"/>
      <c r="O214" s="263"/>
      <c r="P214" s="223"/>
    </row>
    <row r="215" spans="1:18" x14ac:dyDescent="0.25">
      <c r="A215" s="7"/>
      <c r="B215" s="16" t="s">
        <v>5</v>
      </c>
      <c r="C215" s="41"/>
      <c r="D215" s="179"/>
      <c r="E215" s="24"/>
      <c r="F215" s="179"/>
      <c r="G215" s="24"/>
      <c r="H215" s="179"/>
      <c r="I215" s="24"/>
      <c r="J215" s="11"/>
      <c r="K215" s="24"/>
      <c r="L215" s="11"/>
      <c r="M215" s="24"/>
      <c r="N215" s="11"/>
      <c r="O215" s="24"/>
      <c r="P215" s="191"/>
    </row>
    <row r="216" spans="1:18" x14ac:dyDescent="0.25">
      <c r="A216" s="18" t="s">
        <v>90</v>
      </c>
      <c r="B216" s="49"/>
      <c r="C216" s="42" t="s">
        <v>89</v>
      </c>
      <c r="D216" s="11">
        <v>6.2750000000000004</v>
      </c>
      <c r="E216" s="20">
        <v>12.11</v>
      </c>
      <c r="F216" s="11">
        <v>15.549999999999997</v>
      </c>
      <c r="G216" s="20">
        <v>196.09999999999997</v>
      </c>
      <c r="H216" s="11">
        <v>3.7999999999999985E-2</v>
      </c>
      <c r="I216" s="20">
        <v>0.105</v>
      </c>
      <c r="J216" s="11">
        <v>71.5</v>
      </c>
      <c r="K216" s="20">
        <v>0.67999999999999994</v>
      </c>
      <c r="L216" s="11">
        <v>158.09999999999997</v>
      </c>
      <c r="M216" s="20">
        <v>112.49999999999999</v>
      </c>
      <c r="N216" s="11">
        <v>12.149999999999999</v>
      </c>
      <c r="O216" s="20">
        <v>0.48499999999999999</v>
      </c>
      <c r="P216" s="191" t="s">
        <v>201</v>
      </c>
    </row>
    <row r="217" spans="1:18" ht="31.5" x14ac:dyDescent="0.25">
      <c r="A217" s="18" t="s">
        <v>115</v>
      </c>
      <c r="B217" s="49"/>
      <c r="C217" s="42" t="s">
        <v>199</v>
      </c>
      <c r="D217" s="11">
        <v>9.4700000000000006</v>
      </c>
      <c r="E217" s="20">
        <v>7.9</v>
      </c>
      <c r="F217" s="11">
        <v>39</v>
      </c>
      <c r="G217" s="20">
        <v>257.89999999999998</v>
      </c>
      <c r="H217" s="11">
        <v>0.19</v>
      </c>
      <c r="I217" s="20">
        <v>1.17</v>
      </c>
      <c r="J217" s="11">
        <v>38</v>
      </c>
      <c r="K217" s="20">
        <v>0.15</v>
      </c>
      <c r="L217" s="11">
        <v>136.89999999999998</v>
      </c>
      <c r="M217" s="20">
        <v>182.87</v>
      </c>
      <c r="N217" s="20">
        <v>47.6</v>
      </c>
      <c r="O217" s="11">
        <v>1.22</v>
      </c>
      <c r="P217" s="176" t="s">
        <v>277</v>
      </c>
    </row>
    <row r="218" spans="1:18" x14ac:dyDescent="0.25">
      <c r="A218" s="18" t="s">
        <v>80</v>
      </c>
      <c r="B218" s="49"/>
      <c r="C218" s="42" t="s">
        <v>216</v>
      </c>
      <c r="D218" s="11">
        <v>2.4249999999999998</v>
      </c>
      <c r="E218" s="20">
        <v>0.95</v>
      </c>
      <c r="F218" s="11">
        <v>11.6</v>
      </c>
      <c r="G218" s="20">
        <v>99.14</v>
      </c>
      <c r="H218" s="11">
        <v>4.859999999999999E-2</v>
      </c>
      <c r="I218" s="20">
        <v>0</v>
      </c>
      <c r="J218" s="11">
        <v>29.134999999999998</v>
      </c>
      <c r="K218" s="20">
        <v>0.72500000000000009</v>
      </c>
      <c r="L218" s="11">
        <v>11.01135</v>
      </c>
      <c r="M218" s="20">
        <v>29.904000000000003</v>
      </c>
      <c r="N218" s="11">
        <v>8.5887000000000011</v>
      </c>
      <c r="O218" s="20">
        <v>0.50050000000000006</v>
      </c>
      <c r="P218" s="191" t="s">
        <v>217</v>
      </c>
    </row>
    <row r="219" spans="1:18" x14ac:dyDescent="0.25">
      <c r="A219" s="18" t="s">
        <v>46</v>
      </c>
      <c r="B219" s="9"/>
      <c r="C219" s="42" t="s">
        <v>185</v>
      </c>
      <c r="D219" s="11">
        <v>1.46</v>
      </c>
      <c r="E219" s="20">
        <v>1.0765</v>
      </c>
      <c r="F219" s="11">
        <v>11.959999999999999</v>
      </c>
      <c r="G219" s="20">
        <v>63.7</v>
      </c>
      <c r="H219" s="11">
        <v>1.7499999999999998E-2</v>
      </c>
      <c r="I219" s="20">
        <v>0.66999999999999993</v>
      </c>
      <c r="J219" s="11">
        <v>7.9999999999999982</v>
      </c>
      <c r="K219" s="20">
        <v>0</v>
      </c>
      <c r="L219" s="11">
        <v>63.015000000000001</v>
      </c>
      <c r="M219" s="20">
        <v>48.36</v>
      </c>
      <c r="N219" s="11">
        <v>12.2</v>
      </c>
      <c r="O219" s="20">
        <v>1.2999999999999996</v>
      </c>
      <c r="P219" s="191" t="s">
        <v>191</v>
      </c>
    </row>
    <row r="220" spans="1:18" x14ac:dyDescent="0.25">
      <c r="A220" s="18" t="s">
        <v>70</v>
      </c>
      <c r="B220" s="9"/>
      <c r="C220" s="42">
        <v>120</v>
      </c>
      <c r="D220" s="12">
        <v>0.48</v>
      </c>
      <c r="E220" s="20">
        <v>0.48</v>
      </c>
      <c r="F220" s="20">
        <v>11.759999999999998</v>
      </c>
      <c r="G220" s="20">
        <v>56.399999999999984</v>
      </c>
      <c r="H220" s="10">
        <v>3.599999999999999E-2</v>
      </c>
      <c r="I220" s="19">
        <v>11.999999999999996</v>
      </c>
      <c r="J220" s="47">
        <v>0</v>
      </c>
      <c r="K220" s="19">
        <v>0.24</v>
      </c>
      <c r="L220" s="47">
        <v>19.2</v>
      </c>
      <c r="M220" s="19">
        <v>13.2</v>
      </c>
      <c r="N220" s="19">
        <v>10.799999999999999</v>
      </c>
      <c r="O220" s="47">
        <v>2.6399999999999997</v>
      </c>
      <c r="P220" s="176" t="s">
        <v>189</v>
      </c>
    </row>
    <row r="221" spans="1:18" ht="24.75" thickBot="1" x14ac:dyDescent="0.3">
      <c r="A221" s="18" t="s">
        <v>37</v>
      </c>
      <c r="B221" s="49"/>
      <c r="C221" s="42">
        <v>30</v>
      </c>
      <c r="D221" s="12">
        <v>2.25</v>
      </c>
      <c r="E221" s="20">
        <v>0.87</v>
      </c>
      <c r="F221" s="33">
        <v>15.419999999999998</v>
      </c>
      <c r="G221" s="12">
        <v>78.599999999999994</v>
      </c>
      <c r="H221" s="12">
        <v>3.3000000000000002E-2</v>
      </c>
      <c r="I221" s="20">
        <v>0</v>
      </c>
      <c r="J221" s="11">
        <v>0</v>
      </c>
      <c r="K221" s="20">
        <v>0.51</v>
      </c>
      <c r="L221" s="11">
        <v>5.7</v>
      </c>
      <c r="M221" s="20">
        <v>19.5</v>
      </c>
      <c r="N221" s="20">
        <v>3.9</v>
      </c>
      <c r="O221" s="11">
        <v>0.36</v>
      </c>
      <c r="P221" s="176" t="s">
        <v>188</v>
      </c>
    </row>
    <row r="222" spans="1:18" ht="16.5" thickBot="1" x14ac:dyDescent="0.3">
      <c r="A222" s="183" t="s">
        <v>167</v>
      </c>
      <c r="B222" s="98"/>
      <c r="C222" s="58">
        <v>660</v>
      </c>
      <c r="D222" s="22">
        <f>SUM(D216:D221)</f>
        <v>22.360000000000003</v>
      </c>
      <c r="E222" s="22">
        <f t="shared" ref="E222:O222" si="41">SUM(E216:E221)</f>
        <v>23.386499999999998</v>
      </c>
      <c r="F222" s="22">
        <f t="shared" si="41"/>
        <v>105.28999999999998</v>
      </c>
      <c r="G222" s="22">
        <f t="shared" si="41"/>
        <v>751.84</v>
      </c>
      <c r="H222" s="22">
        <f t="shared" si="41"/>
        <v>0.36309999999999998</v>
      </c>
      <c r="I222" s="22">
        <f t="shared" si="41"/>
        <v>13.944999999999997</v>
      </c>
      <c r="J222" s="22">
        <f t="shared" si="41"/>
        <v>146.63499999999999</v>
      </c>
      <c r="K222" s="22">
        <f t="shared" si="41"/>
        <v>2.3050000000000002</v>
      </c>
      <c r="L222" s="22">
        <f t="shared" si="41"/>
        <v>393.9263499999999</v>
      </c>
      <c r="M222" s="22">
        <f t="shared" si="41"/>
        <v>406.334</v>
      </c>
      <c r="N222" s="22">
        <f t="shared" si="41"/>
        <v>95.238700000000009</v>
      </c>
      <c r="O222" s="22">
        <f t="shared" si="41"/>
        <v>6.5054999999999996</v>
      </c>
      <c r="P222" s="210"/>
    </row>
    <row r="223" spans="1:18" x14ac:dyDescent="0.25">
      <c r="A223" s="7"/>
      <c r="B223" s="16" t="s">
        <v>168</v>
      </c>
      <c r="C223" s="59"/>
      <c r="D223" s="24"/>
      <c r="E223" s="180"/>
      <c r="F223" s="179"/>
      <c r="G223" s="24"/>
      <c r="H223" s="179"/>
      <c r="I223" s="24"/>
      <c r="J223" s="179"/>
      <c r="K223" s="24"/>
      <c r="L223" s="179"/>
      <c r="M223" s="24"/>
      <c r="N223" s="179"/>
      <c r="O223" s="24"/>
      <c r="P223" s="208"/>
    </row>
    <row r="224" spans="1:18" s="68" customFormat="1" ht="16.5" thickBot="1" x14ac:dyDescent="0.3">
      <c r="A224" s="18" t="s">
        <v>82</v>
      </c>
      <c r="B224" s="9"/>
      <c r="C224" s="42">
        <v>200</v>
      </c>
      <c r="D224" s="20">
        <v>5.8</v>
      </c>
      <c r="E224" s="33">
        <v>5</v>
      </c>
      <c r="F224" s="20">
        <v>8</v>
      </c>
      <c r="G224" s="20">
        <v>100</v>
      </c>
      <c r="H224" s="11">
        <v>7.2000000000000008E-2</v>
      </c>
      <c r="I224" s="20">
        <v>1.26</v>
      </c>
      <c r="J224" s="11">
        <v>36</v>
      </c>
      <c r="K224" s="20">
        <v>0</v>
      </c>
      <c r="L224" s="11">
        <v>216</v>
      </c>
      <c r="M224" s="20">
        <v>162</v>
      </c>
      <c r="N224" s="11">
        <v>25.2</v>
      </c>
      <c r="O224" s="20">
        <v>0.18</v>
      </c>
      <c r="P224" s="213" t="s">
        <v>206</v>
      </c>
      <c r="Q224" s="108"/>
    </row>
    <row r="225" spans="1:18" s="23" customFormat="1" ht="16.5" thickBot="1" x14ac:dyDescent="0.3">
      <c r="A225" s="183" t="s">
        <v>167</v>
      </c>
      <c r="B225" s="99"/>
      <c r="C225" s="83">
        <f>C224</f>
        <v>200</v>
      </c>
      <c r="D225" s="22">
        <f t="shared" ref="D225:G225" si="42">D224</f>
        <v>5.8</v>
      </c>
      <c r="E225" s="22">
        <f t="shared" si="42"/>
        <v>5</v>
      </c>
      <c r="F225" s="22">
        <f t="shared" si="42"/>
        <v>8</v>
      </c>
      <c r="G225" s="22">
        <f t="shared" si="42"/>
        <v>100</v>
      </c>
      <c r="H225" s="161">
        <v>7.2000000000000008E-2</v>
      </c>
      <c r="I225" s="114">
        <v>1.26</v>
      </c>
      <c r="J225" s="161">
        <v>36</v>
      </c>
      <c r="K225" s="114">
        <v>0</v>
      </c>
      <c r="L225" s="161">
        <v>216</v>
      </c>
      <c r="M225" s="114">
        <v>162</v>
      </c>
      <c r="N225" s="161">
        <v>25.2</v>
      </c>
      <c r="O225" s="114">
        <v>0.18</v>
      </c>
      <c r="P225" s="210"/>
      <c r="Q225" s="123"/>
    </row>
    <row r="226" spans="1:18" s="23" customFormat="1" ht="24.75" thickBot="1" x14ac:dyDescent="0.3">
      <c r="A226" s="249" t="s">
        <v>367</v>
      </c>
      <c r="B226" s="250"/>
      <c r="C226" s="165">
        <f>C222+C225</f>
        <v>860</v>
      </c>
      <c r="D226" s="85">
        <f>D222+D225</f>
        <v>28.160000000000004</v>
      </c>
      <c r="E226" s="85">
        <f t="shared" ref="E226:O226" si="43">E222+E225</f>
        <v>28.386499999999998</v>
      </c>
      <c r="F226" s="85">
        <f t="shared" si="43"/>
        <v>113.28999999999998</v>
      </c>
      <c r="G226" s="85">
        <f t="shared" si="43"/>
        <v>851.84</v>
      </c>
      <c r="H226" s="85">
        <f t="shared" si="43"/>
        <v>0.43509999999999999</v>
      </c>
      <c r="I226" s="85">
        <f t="shared" si="43"/>
        <v>15.204999999999997</v>
      </c>
      <c r="J226" s="85">
        <f t="shared" si="43"/>
        <v>182.63499999999999</v>
      </c>
      <c r="K226" s="85">
        <f t="shared" si="43"/>
        <v>2.3050000000000002</v>
      </c>
      <c r="L226" s="85">
        <f t="shared" si="43"/>
        <v>609.92634999999996</v>
      </c>
      <c r="M226" s="85">
        <f t="shared" si="43"/>
        <v>568.33400000000006</v>
      </c>
      <c r="N226" s="85">
        <f t="shared" si="43"/>
        <v>120.43870000000001</v>
      </c>
      <c r="O226" s="85">
        <f t="shared" si="43"/>
        <v>6.6854999999999993</v>
      </c>
      <c r="P226" s="208"/>
      <c r="Q226" s="123">
        <f>G226/2720</f>
        <v>0.31317647058823528</v>
      </c>
      <c r="R226" s="131" t="s">
        <v>323</v>
      </c>
    </row>
    <row r="227" spans="1:18" x14ac:dyDescent="0.25">
      <c r="A227" s="7"/>
      <c r="B227" s="16" t="s">
        <v>12</v>
      </c>
      <c r="C227" s="59"/>
      <c r="D227" s="179"/>
      <c r="E227" s="24"/>
      <c r="F227" s="179"/>
      <c r="G227" s="24"/>
      <c r="H227" s="179"/>
      <c r="I227" s="24"/>
      <c r="J227" s="179"/>
      <c r="K227" s="24"/>
      <c r="L227" s="179"/>
      <c r="M227" s="24"/>
      <c r="N227" s="179"/>
      <c r="O227" s="24"/>
      <c r="P227" s="224"/>
    </row>
    <row r="228" spans="1:18" ht="31.5" x14ac:dyDescent="0.25">
      <c r="A228" s="18" t="s">
        <v>122</v>
      </c>
      <c r="B228" s="49"/>
      <c r="C228" s="43" t="s">
        <v>262</v>
      </c>
      <c r="D228" s="11">
        <v>1.4079999999999999</v>
      </c>
      <c r="E228" s="20">
        <v>6.0119999999999996</v>
      </c>
      <c r="F228" s="11">
        <v>8.26</v>
      </c>
      <c r="G228" s="20">
        <v>92.8</v>
      </c>
      <c r="H228" s="11">
        <v>1.7000000000000001E-2</v>
      </c>
      <c r="I228" s="20">
        <v>6.6499999999999995</v>
      </c>
      <c r="J228" s="11">
        <v>0</v>
      </c>
      <c r="K228" s="20">
        <v>2.7</v>
      </c>
      <c r="L228" s="11">
        <v>35.463999999999999</v>
      </c>
      <c r="M228" s="20">
        <v>40.631999999999998</v>
      </c>
      <c r="N228" s="11">
        <v>20.694999999999997</v>
      </c>
      <c r="O228" s="20">
        <v>1.3239999999999998</v>
      </c>
      <c r="P228" s="215" t="s">
        <v>273</v>
      </c>
    </row>
    <row r="229" spans="1:18" ht="31.5" x14ac:dyDescent="0.25">
      <c r="A229" s="18" t="s">
        <v>381</v>
      </c>
      <c r="B229" s="49"/>
      <c r="C229" s="43" t="s">
        <v>261</v>
      </c>
      <c r="D229" s="11">
        <v>6.38</v>
      </c>
      <c r="E229" s="20">
        <v>16.5</v>
      </c>
      <c r="F229" s="11">
        <v>23.93</v>
      </c>
      <c r="G229" s="20">
        <v>251.75</v>
      </c>
      <c r="H229" s="11">
        <v>5.7000000000000009E-2</v>
      </c>
      <c r="I229" s="20">
        <v>10.951000000000001</v>
      </c>
      <c r="J229" s="11">
        <v>15.82</v>
      </c>
      <c r="K229" s="20">
        <v>2.5219999999999998</v>
      </c>
      <c r="L229" s="11">
        <v>63.885000000000005</v>
      </c>
      <c r="M229" s="20">
        <v>77.099999999999994</v>
      </c>
      <c r="N229" s="11">
        <v>29.052999999999997</v>
      </c>
      <c r="O229" s="20">
        <v>1.4330000000000001</v>
      </c>
      <c r="P229" s="215" t="s">
        <v>274</v>
      </c>
    </row>
    <row r="230" spans="1:18" x14ac:dyDescent="0.25">
      <c r="A230" s="18" t="s">
        <v>120</v>
      </c>
      <c r="B230" s="49"/>
      <c r="C230" s="43" t="s">
        <v>262</v>
      </c>
      <c r="D230" s="11">
        <v>12.92</v>
      </c>
      <c r="E230" s="20">
        <v>8.2000000000000011</v>
      </c>
      <c r="F230" s="11">
        <v>15.839999999999998</v>
      </c>
      <c r="G230" s="20">
        <v>189.99999999999997</v>
      </c>
      <c r="H230" s="11">
        <v>7.9999999999999988E-2</v>
      </c>
      <c r="I230" s="20">
        <v>0.65999999999999992</v>
      </c>
      <c r="J230" s="11">
        <v>9.3999999999999968</v>
      </c>
      <c r="K230" s="20">
        <v>5.0199999999999996</v>
      </c>
      <c r="L230" s="11">
        <v>71.879999999999981</v>
      </c>
      <c r="M230" s="20">
        <v>185.45999999999998</v>
      </c>
      <c r="N230" s="11">
        <v>41.139999999999993</v>
      </c>
      <c r="O230" s="20">
        <v>1.4599999999999997</v>
      </c>
      <c r="P230" s="215" t="s">
        <v>275</v>
      </c>
    </row>
    <row r="231" spans="1:18" x14ac:dyDescent="0.25">
      <c r="A231" s="18" t="s">
        <v>20</v>
      </c>
      <c r="B231" s="49"/>
      <c r="C231" s="43" t="s">
        <v>230</v>
      </c>
      <c r="D231" s="11">
        <v>4.0860000000000003</v>
      </c>
      <c r="E231" s="20">
        <v>6.4019999999999992</v>
      </c>
      <c r="F231" s="11">
        <v>27.251999999999995</v>
      </c>
      <c r="G231" s="20">
        <v>182.99999999999997</v>
      </c>
      <c r="H231" s="11">
        <v>0.18599999999999997</v>
      </c>
      <c r="I231" s="20">
        <v>24.213999999999992</v>
      </c>
      <c r="J231" s="11">
        <v>0</v>
      </c>
      <c r="K231" s="20">
        <v>0.24199999999999999</v>
      </c>
      <c r="L231" s="11">
        <v>49.3</v>
      </c>
      <c r="M231" s="20">
        <v>115.45999999999998</v>
      </c>
      <c r="N231" s="11">
        <v>36.999999999999993</v>
      </c>
      <c r="O231" s="20">
        <v>1.3459999999999999</v>
      </c>
      <c r="P231" s="215" t="s">
        <v>276</v>
      </c>
    </row>
    <row r="232" spans="1:18" x14ac:dyDescent="0.25">
      <c r="A232" s="76" t="s">
        <v>34</v>
      </c>
      <c r="B232" s="9"/>
      <c r="C232" s="19">
        <v>180</v>
      </c>
      <c r="D232" s="11">
        <v>0.9</v>
      </c>
      <c r="E232" s="20">
        <v>0</v>
      </c>
      <c r="F232" s="11">
        <v>18.18</v>
      </c>
      <c r="G232" s="46">
        <v>76.319999999999993</v>
      </c>
      <c r="H232" s="47">
        <v>1.9799999999999998E-2</v>
      </c>
      <c r="I232" s="19">
        <v>3.5999999999999996</v>
      </c>
      <c r="J232" s="47">
        <v>0</v>
      </c>
      <c r="K232" s="19">
        <v>0.18000000000000002</v>
      </c>
      <c r="L232" s="47">
        <v>12.6</v>
      </c>
      <c r="M232" s="19">
        <v>12.6</v>
      </c>
      <c r="N232" s="19">
        <v>7.2</v>
      </c>
      <c r="O232" s="47">
        <v>2.52</v>
      </c>
      <c r="P232" s="176" t="s">
        <v>197</v>
      </c>
    </row>
    <row r="233" spans="1:18" ht="18" customHeight="1" x14ac:dyDescent="0.25">
      <c r="A233" s="30" t="s">
        <v>13</v>
      </c>
      <c r="B233" s="73"/>
      <c r="C233" s="53">
        <v>60</v>
      </c>
      <c r="D233" s="31">
        <v>3.96</v>
      </c>
      <c r="E233" s="32">
        <v>0.72</v>
      </c>
      <c r="F233" s="31">
        <v>23.76</v>
      </c>
      <c r="G233" s="32">
        <v>118.80000000000001</v>
      </c>
      <c r="H233" s="31">
        <v>0.10200000000000002</v>
      </c>
      <c r="I233" s="32"/>
      <c r="J233" s="31"/>
      <c r="K233" s="32">
        <v>0.84</v>
      </c>
      <c r="L233" s="31">
        <v>17.400000000000002</v>
      </c>
      <c r="M233" s="32">
        <v>90.000000000000014</v>
      </c>
      <c r="N233" s="31">
        <v>28.200000000000006</v>
      </c>
      <c r="O233" s="32">
        <v>2.3400000000000003</v>
      </c>
      <c r="P233" s="190" t="s">
        <v>198</v>
      </c>
    </row>
    <row r="234" spans="1:18" ht="18" customHeight="1" thickBot="1" x14ac:dyDescent="0.3">
      <c r="A234" s="185" t="s">
        <v>35</v>
      </c>
      <c r="B234" s="9"/>
      <c r="C234" s="19">
        <v>50</v>
      </c>
      <c r="D234" s="11">
        <v>3.8</v>
      </c>
      <c r="E234" s="20">
        <v>0.4</v>
      </c>
      <c r="F234" s="11">
        <v>24.6</v>
      </c>
      <c r="G234" s="20">
        <v>117.5</v>
      </c>
      <c r="H234" s="11">
        <v>5.5000000000000007E-2</v>
      </c>
      <c r="I234" s="20">
        <v>0</v>
      </c>
      <c r="J234" s="11">
        <v>0</v>
      </c>
      <c r="K234" s="20">
        <v>0.55000000000000004</v>
      </c>
      <c r="L234" s="11">
        <v>10</v>
      </c>
      <c r="M234" s="20">
        <v>32.5</v>
      </c>
      <c r="N234" s="11">
        <v>7.0000000000000009</v>
      </c>
      <c r="O234" s="20">
        <v>0.55000000000000016</v>
      </c>
      <c r="P234" s="213" t="s">
        <v>188</v>
      </c>
    </row>
    <row r="235" spans="1:18" ht="18" customHeight="1" thickBot="1" x14ac:dyDescent="0.3">
      <c r="A235" s="183" t="s">
        <v>167</v>
      </c>
      <c r="B235" s="98"/>
      <c r="C235" s="21">
        <v>960</v>
      </c>
      <c r="D235" s="22">
        <f>SUM(D228:D234)</f>
        <v>33.453999999999994</v>
      </c>
      <c r="E235" s="22">
        <f t="shared" ref="E235:O235" si="44">SUM(E228:E234)</f>
        <v>38.234000000000002</v>
      </c>
      <c r="F235" s="22">
        <f t="shared" si="44"/>
        <v>141.822</v>
      </c>
      <c r="G235" s="22">
        <f t="shared" si="44"/>
        <v>1030.1699999999998</v>
      </c>
      <c r="H235" s="22">
        <f t="shared" si="44"/>
        <v>0.51680000000000004</v>
      </c>
      <c r="I235" s="22">
        <f t="shared" si="44"/>
        <v>46.074999999999996</v>
      </c>
      <c r="J235" s="22">
        <f t="shared" si="44"/>
        <v>25.22</v>
      </c>
      <c r="K235" s="22">
        <f t="shared" si="44"/>
        <v>12.053999999999998</v>
      </c>
      <c r="L235" s="22">
        <f t="shared" si="44"/>
        <v>260.529</v>
      </c>
      <c r="M235" s="22">
        <f t="shared" si="44"/>
        <v>553.75200000000007</v>
      </c>
      <c r="N235" s="22">
        <f t="shared" si="44"/>
        <v>170.28799999999998</v>
      </c>
      <c r="O235" s="22">
        <f t="shared" si="44"/>
        <v>10.973000000000001</v>
      </c>
      <c r="P235" s="210"/>
      <c r="Q235" s="124">
        <f>G235/2720</f>
        <v>0.37873897058823525</v>
      </c>
      <c r="R235" s="134" t="s">
        <v>320</v>
      </c>
    </row>
    <row r="236" spans="1:18" ht="18" customHeight="1" thickBot="1" x14ac:dyDescent="0.3">
      <c r="A236" s="183" t="s">
        <v>169</v>
      </c>
      <c r="B236" s="100"/>
      <c r="C236" s="83">
        <f>C222+C225+C235</f>
        <v>1820</v>
      </c>
      <c r="D236" s="22">
        <f t="shared" ref="D236:O236" si="45">D222+D225+D235</f>
        <v>61.613999999999997</v>
      </c>
      <c r="E236" s="22">
        <f t="shared" si="45"/>
        <v>66.620499999999993</v>
      </c>
      <c r="F236" s="22">
        <f t="shared" si="45"/>
        <v>255.11199999999997</v>
      </c>
      <c r="G236" s="22">
        <f t="shared" si="45"/>
        <v>1882.0099999999998</v>
      </c>
      <c r="H236" s="22">
        <f t="shared" si="45"/>
        <v>0.95189999999999997</v>
      </c>
      <c r="I236" s="22">
        <f t="shared" si="45"/>
        <v>61.279999999999994</v>
      </c>
      <c r="J236" s="22">
        <f t="shared" si="45"/>
        <v>207.85499999999999</v>
      </c>
      <c r="K236" s="22">
        <f t="shared" si="45"/>
        <v>14.358999999999998</v>
      </c>
      <c r="L236" s="22">
        <f t="shared" si="45"/>
        <v>870.45534999999995</v>
      </c>
      <c r="M236" s="22">
        <f t="shared" si="45"/>
        <v>1122.0860000000002</v>
      </c>
      <c r="N236" s="22">
        <f t="shared" si="45"/>
        <v>290.72669999999999</v>
      </c>
      <c r="O236" s="22">
        <f t="shared" si="45"/>
        <v>17.6585</v>
      </c>
      <c r="P236" s="210"/>
      <c r="Q236" s="124">
        <f>G236/2720</f>
        <v>0.69191544117647052</v>
      </c>
      <c r="R236" s="131" t="s">
        <v>321</v>
      </c>
    </row>
    <row r="237" spans="1:18" x14ac:dyDescent="0.25">
      <c r="A237" s="77"/>
      <c r="B237" s="16"/>
      <c r="C237" s="81"/>
      <c r="D237" s="84"/>
      <c r="E237" s="84"/>
      <c r="F237" s="84"/>
      <c r="G237" s="56"/>
      <c r="H237" s="56"/>
      <c r="I237" s="56"/>
      <c r="J237" s="56"/>
      <c r="K237" s="56"/>
      <c r="L237" s="56"/>
      <c r="M237" s="56"/>
      <c r="N237" s="56"/>
      <c r="O237" s="56"/>
      <c r="P237" s="199"/>
    </row>
    <row r="238" spans="1:18" ht="16.5" thickBot="1" x14ac:dyDescent="0.3">
      <c r="A238" s="75" t="s">
        <v>7</v>
      </c>
      <c r="B238" s="80"/>
      <c r="C238" s="80"/>
      <c r="P238" s="200"/>
    </row>
    <row r="239" spans="1:18" ht="15.75" customHeight="1" x14ac:dyDescent="0.25">
      <c r="A239" s="7" t="s">
        <v>148</v>
      </c>
      <c r="B239" s="82"/>
      <c r="C239" s="41" t="s">
        <v>149</v>
      </c>
      <c r="D239" s="251" t="s">
        <v>150</v>
      </c>
      <c r="E239" s="252"/>
      <c r="F239" s="253"/>
      <c r="G239" s="24" t="s">
        <v>151</v>
      </c>
      <c r="H239" s="264" t="s">
        <v>152</v>
      </c>
      <c r="I239" s="261" t="s">
        <v>153</v>
      </c>
      <c r="J239" s="267" t="s">
        <v>154</v>
      </c>
      <c r="K239" s="261" t="s">
        <v>155</v>
      </c>
      <c r="L239" s="267" t="s">
        <v>156</v>
      </c>
      <c r="M239" s="261" t="s">
        <v>157</v>
      </c>
      <c r="N239" s="261" t="s">
        <v>158</v>
      </c>
      <c r="O239" s="258" t="s">
        <v>159</v>
      </c>
      <c r="P239" s="194" t="s">
        <v>170</v>
      </c>
    </row>
    <row r="240" spans="1:18" ht="16.5" thickBot="1" x14ac:dyDescent="0.3">
      <c r="A240" s="18" t="s">
        <v>160</v>
      </c>
      <c r="B240" s="9"/>
      <c r="C240" s="42" t="s">
        <v>161</v>
      </c>
      <c r="D240" s="254"/>
      <c r="E240" s="255"/>
      <c r="F240" s="256"/>
      <c r="G240" s="20" t="s">
        <v>173</v>
      </c>
      <c r="H240" s="265"/>
      <c r="I240" s="262"/>
      <c r="J240" s="268"/>
      <c r="K240" s="262"/>
      <c r="L240" s="268"/>
      <c r="M240" s="262"/>
      <c r="N240" s="262"/>
      <c r="O240" s="259"/>
      <c r="P240" s="176" t="s">
        <v>171</v>
      </c>
    </row>
    <row r="241" spans="1:18" ht="16.5" thickBot="1" x14ac:dyDescent="0.3">
      <c r="A241" s="13"/>
      <c r="B241" s="93"/>
      <c r="C241" s="57"/>
      <c r="D241" s="64" t="s">
        <v>162</v>
      </c>
      <c r="E241" s="14" t="s">
        <v>163</v>
      </c>
      <c r="F241" s="52" t="s">
        <v>164</v>
      </c>
      <c r="G241" s="14" t="s">
        <v>165</v>
      </c>
      <c r="H241" s="266"/>
      <c r="I241" s="263"/>
      <c r="J241" s="269"/>
      <c r="K241" s="263"/>
      <c r="L241" s="269"/>
      <c r="M241" s="263"/>
      <c r="N241" s="263"/>
      <c r="O241" s="260"/>
      <c r="P241" s="187"/>
    </row>
    <row r="242" spans="1:18" x14ac:dyDescent="0.25">
      <c r="A242" s="7"/>
      <c r="B242" s="16" t="s">
        <v>5</v>
      </c>
      <c r="C242" s="42"/>
      <c r="D242" s="11"/>
      <c r="E242" s="24"/>
      <c r="F242" s="11"/>
      <c r="G242" s="24"/>
      <c r="H242" s="179"/>
      <c r="I242" s="24"/>
      <c r="J242" s="179"/>
      <c r="K242" s="24"/>
      <c r="L242" s="179"/>
      <c r="M242" s="24"/>
      <c r="N242" s="24"/>
      <c r="O242" s="179"/>
      <c r="P242" s="194"/>
    </row>
    <row r="243" spans="1:18" x14ac:dyDescent="0.25">
      <c r="A243" s="18" t="s">
        <v>91</v>
      </c>
      <c r="B243" s="49"/>
      <c r="C243" s="42" t="s">
        <v>92</v>
      </c>
      <c r="D243" s="11">
        <v>2.33</v>
      </c>
      <c r="E243" s="20">
        <v>8.1199999999999992</v>
      </c>
      <c r="F243" s="11">
        <v>15.549999999999997</v>
      </c>
      <c r="G243" s="20">
        <v>144.59999999999997</v>
      </c>
      <c r="H243" s="11">
        <v>3.2999999999999988E-2</v>
      </c>
      <c r="I243" s="20">
        <v>0</v>
      </c>
      <c r="J243" s="11">
        <v>40</v>
      </c>
      <c r="K243" s="20">
        <v>0.62</v>
      </c>
      <c r="L243" s="11">
        <v>8.1</v>
      </c>
      <c r="M243" s="20">
        <v>22.5</v>
      </c>
      <c r="N243" s="20">
        <v>3.9</v>
      </c>
      <c r="O243" s="11">
        <v>0.38</v>
      </c>
      <c r="P243" s="176" t="s">
        <v>186</v>
      </c>
    </row>
    <row r="244" spans="1:18" ht="31.5" x14ac:dyDescent="0.25">
      <c r="A244" s="18" t="s">
        <v>110</v>
      </c>
      <c r="B244" s="49"/>
      <c r="C244" s="42" t="s">
        <v>214</v>
      </c>
      <c r="D244" s="11">
        <v>5.9</v>
      </c>
      <c r="E244" s="20">
        <v>5.41</v>
      </c>
      <c r="F244" s="11">
        <v>24.9</v>
      </c>
      <c r="G244" s="20">
        <v>133.03</v>
      </c>
      <c r="H244" s="11">
        <v>0.1578</v>
      </c>
      <c r="I244" s="20">
        <v>0.67399999999999993</v>
      </c>
      <c r="J244" s="11">
        <v>141.78</v>
      </c>
      <c r="K244" s="20">
        <v>1.0539999999999998</v>
      </c>
      <c r="L244" s="11">
        <v>311.37400000000002</v>
      </c>
      <c r="M244" s="20">
        <v>390.91799999999995</v>
      </c>
      <c r="N244" s="11">
        <v>51.305999999999997</v>
      </c>
      <c r="O244" s="20">
        <v>1.8619999999999997</v>
      </c>
      <c r="P244" s="191" t="s">
        <v>272</v>
      </c>
    </row>
    <row r="245" spans="1:18" x14ac:dyDescent="0.25">
      <c r="A245" s="18" t="s">
        <v>21</v>
      </c>
      <c r="B245" s="49"/>
      <c r="C245" s="42">
        <v>200</v>
      </c>
      <c r="D245" s="11">
        <v>4.0780000000000003</v>
      </c>
      <c r="E245" s="20">
        <v>3.81</v>
      </c>
      <c r="F245" s="11">
        <v>7.597999999999999</v>
      </c>
      <c r="G245" s="20">
        <v>78.599999999999994</v>
      </c>
      <c r="H245" s="11">
        <v>5.5999999999999994E-2</v>
      </c>
      <c r="I245" s="20">
        <v>1.5879999999999999</v>
      </c>
      <c r="J245" s="11">
        <v>24.4</v>
      </c>
      <c r="K245" s="20">
        <v>0</v>
      </c>
      <c r="L245" s="11">
        <v>151.91999999999999</v>
      </c>
      <c r="M245" s="20">
        <v>124.55999999999999</v>
      </c>
      <c r="N245" s="20">
        <v>21.34</v>
      </c>
      <c r="O245" s="11">
        <v>0.44799999999999995</v>
      </c>
      <c r="P245" s="176" t="s">
        <v>202</v>
      </c>
    </row>
    <row r="246" spans="1:18" x14ac:dyDescent="0.25">
      <c r="A246" s="18" t="s">
        <v>70</v>
      </c>
      <c r="B246" s="9"/>
      <c r="C246" s="42">
        <v>120</v>
      </c>
      <c r="D246" s="11">
        <v>0.48</v>
      </c>
      <c r="E246" s="20">
        <v>0.48</v>
      </c>
      <c r="F246" s="11">
        <v>11.759999999999998</v>
      </c>
      <c r="G246" s="20">
        <v>56.399999999999984</v>
      </c>
      <c r="H246" s="11">
        <v>3.599999999999999E-2</v>
      </c>
      <c r="I246" s="20">
        <v>11.999999999999996</v>
      </c>
      <c r="J246" s="11">
        <v>0</v>
      </c>
      <c r="K246" s="20">
        <v>0.24</v>
      </c>
      <c r="L246" s="11">
        <v>19.2</v>
      </c>
      <c r="M246" s="20">
        <v>13.2</v>
      </c>
      <c r="N246" s="20">
        <v>10.799999999999999</v>
      </c>
      <c r="O246" s="11">
        <v>2.6399999999999997</v>
      </c>
      <c r="P246" s="176" t="s">
        <v>189</v>
      </c>
    </row>
    <row r="247" spans="1:18" ht="24.75" thickBot="1" x14ac:dyDescent="0.3">
      <c r="A247" s="18" t="s">
        <v>37</v>
      </c>
      <c r="B247" s="49"/>
      <c r="C247" s="42">
        <v>50</v>
      </c>
      <c r="D247" s="12">
        <v>3.75</v>
      </c>
      <c r="E247" s="20">
        <v>1.45</v>
      </c>
      <c r="F247" s="33">
        <v>25.7</v>
      </c>
      <c r="G247" s="12">
        <v>131</v>
      </c>
      <c r="H247" s="12">
        <v>5.5000000000000007E-2</v>
      </c>
      <c r="I247" s="20">
        <v>0</v>
      </c>
      <c r="J247" s="11">
        <v>0</v>
      </c>
      <c r="K247" s="20">
        <v>0.85000000000000009</v>
      </c>
      <c r="L247" s="11">
        <v>9.5</v>
      </c>
      <c r="M247" s="20">
        <v>32.5</v>
      </c>
      <c r="N247" s="20">
        <v>6.5</v>
      </c>
      <c r="O247" s="11">
        <v>0.6</v>
      </c>
      <c r="P247" s="176" t="s">
        <v>188</v>
      </c>
    </row>
    <row r="248" spans="1:18" ht="16.5" thickBot="1" x14ac:dyDescent="0.3">
      <c r="A248" s="183" t="s">
        <v>167</v>
      </c>
      <c r="B248" s="98"/>
      <c r="C248" s="83">
        <v>610</v>
      </c>
      <c r="D248" s="22">
        <f>SUM(D243:D247)</f>
        <v>16.538</v>
      </c>
      <c r="E248" s="22">
        <f t="shared" ref="E248:O248" si="46">SUM(E243:E247)</f>
        <v>19.27</v>
      </c>
      <c r="F248" s="22">
        <f t="shared" si="46"/>
        <v>85.507999999999996</v>
      </c>
      <c r="G248" s="22">
        <f t="shared" si="46"/>
        <v>543.63</v>
      </c>
      <c r="H248" s="22">
        <f t="shared" si="46"/>
        <v>0.33779999999999993</v>
      </c>
      <c r="I248" s="22">
        <f t="shared" si="46"/>
        <v>14.261999999999997</v>
      </c>
      <c r="J248" s="22">
        <f t="shared" si="46"/>
        <v>206.18</v>
      </c>
      <c r="K248" s="22">
        <f t="shared" si="46"/>
        <v>2.7640000000000002</v>
      </c>
      <c r="L248" s="22">
        <f t="shared" si="46"/>
        <v>500.09399999999999</v>
      </c>
      <c r="M248" s="22">
        <f t="shared" si="46"/>
        <v>583.678</v>
      </c>
      <c r="N248" s="22">
        <f t="shared" si="46"/>
        <v>93.845999999999989</v>
      </c>
      <c r="O248" s="22">
        <f t="shared" si="46"/>
        <v>5.9299999999999988</v>
      </c>
      <c r="P248" s="195"/>
    </row>
    <row r="249" spans="1:18" x14ac:dyDescent="0.25">
      <c r="A249" s="7"/>
      <c r="B249" s="16" t="s">
        <v>168</v>
      </c>
      <c r="C249" s="43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194"/>
    </row>
    <row r="250" spans="1:18" ht="16.5" thickBot="1" x14ac:dyDescent="0.3">
      <c r="A250" s="25" t="s">
        <v>88</v>
      </c>
      <c r="B250" s="9"/>
      <c r="C250" s="26">
        <v>200</v>
      </c>
      <c r="D250" s="113">
        <v>5.8</v>
      </c>
      <c r="E250" s="45">
        <v>5</v>
      </c>
      <c r="F250" s="29">
        <v>9.6</v>
      </c>
      <c r="G250" s="28">
        <v>107</v>
      </c>
      <c r="H250" s="29">
        <v>0.08</v>
      </c>
      <c r="I250" s="28">
        <v>2.6</v>
      </c>
      <c r="J250" s="29">
        <v>40</v>
      </c>
      <c r="K250" s="28"/>
      <c r="L250" s="29">
        <v>240</v>
      </c>
      <c r="M250" s="28">
        <v>180</v>
      </c>
      <c r="N250" s="28">
        <v>28</v>
      </c>
      <c r="O250" s="29">
        <v>0.2</v>
      </c>
      <c r="P250" s="176" t="s">
        <v>192</v>
      </c>
    </row>
    <row r="251" spans="1:18" ht="16.5" thickBot="1" x14ac:dyDescent="0.3">
      <c r="A251" s="183" t="s">
        <v>167</v>
      </c>
      <c r="B251" s="98"/>
      <c r="C251" s="21">
        <f>C250</f>
        <v>200</v>
      </c>
      <c r="D251" s="21">
        <f t="shared" ref="D251:G251" si="47">D250</f>
        <v>5.8</v>
      </c>
      <c r="E251" s="21">
        <f t="shared" si="47"/>
        <v>5</v>
      </c>
      <c r="F251" s="21">
        <f t="shared" si="47"/>
        <v>9.6</v>
      </c>
      <c r="G251" s="21">
        <f t="shared" si="47"/>
        <v>107</v>
      </c>
      <c r="H251" s="36">
        <f t="shared" ref="H251:O251" si="48">SUM(H250:H250)</f>
        <v>0.08</v>
      </c>
      <c r="I251" s="22">
        <f t="shared" si="48"/>
        <v>2.6</v>
      </c>
      <c r="J251" s="36">
        <f t="shared" si="48"/>
        <v>40</v>
      </c>
      <c r="K251" s="22">
        <f t="shared" si="48"/>
        <v>0</v>
      </c>
      <c r="L251" s="36">
        <f t="shared" si="48"/>
        <v>240</v>
      </c>
      <c r="M251" s="22">
        <f t="shared" si="48"/>
        <v>180</v>
      </c>
      <c r="N251" s="36">
        <f t="shared" si="48"/>
        <v>28</v>
      </c>
      <c r="O251" s="22">
        <f t="shared" si="48"/>
        <v>0.2</v>
      </c>
      <c r="P251" s="195"/>
    </row>
    <row r="252" spans="1:18" ht="18" customHeight="1" thickBot="1" x14ac:dyDescent="0.3">
      <c r="A252" s="249" t="s">
        <v>367</v>
      </c>
      <c r="B252" s="250"/>
      <c r="C252" s="83">
        <f>C248+C251</f>
        <v>810</v>
      </c>
      <c r="D252" s="22">
        <f>D248+D251</f>
        <v>22.338000000000001</v>
      </c>
      <c r="E252" s="22">
        <f t="shared" ref="E252:P252" si="49">E248+E251</f>
        <v>24.27</v>
      </c>
      <c r="F252" s="22">
        <f t="shared" si="49"/>
        <v>95.10799999999999</v>
      </c>
      <c r="G252" s="22">
        <f t="shared" si="49"/>
        <v>650.63</v>
      </c>
      <c r="H252" s="22">
        <f t="shared" si="49"/>
        <v>0.41779999999999995</v>
      </c>
      <c r="I252" s="22">
        <f t="shared" si="49"/>
        <v>16.861999999999998</v>
      </c>
      <c r="J252" s="22">
        <f t="shared" si="49"/>
        <v>246.18</v>
      </c>
      <c r="K252" s="22">
        <f t="shared" si="49"/>
        <v>2.7640000000000002</v>
      </c>
      <c r="L252" s="22">
        <f t="shared" si="49"/>
        <v>740.09400000000005</v>
      </c>
      <c r="M252" s="22">
        <f t="shared" si="49"/>
        <v>763.678</v>
      </c>
      <c r="N252" s="22">
        <f t="shared" si="49"/>
        <v>121.84599999999999</v>
      </c>
      <c r="O252" s="22">
        <f t="shared" si="49"/>
        <v>6.129999999999999</v>
      </c>
      <c r="P252" s="218">
        <f t="shared" si="49"/>
        <v>0</v>
      </c>
      <c r="Q252" s="123">
        <f>G252/2720</f>
        <v>0.23920220588235294</v>
      </c>
      <c r="R252" s="131" t="s">
        <v>323</v>
      </c>
    </row>
    <row r="253" spans="1:18" x14ac:dyDescent="0.25">
      <c r="A253" s="18"/>
      <c r="B253" s="49" t="s">
        <v>12</v>
      </c>
      <c r="C253" s="43"/>
      <c r="D253" s="179"/>
      <c r="E253" s="24"/>
      <c r="F253" s="179"/>
      <c r="G253" s="24"/>
      <c r="H253" s="11"/>
      <c r="I253" s="20"/>
      <c r="J253" s="11"/>
      <c r="K253" s="20"/>
      <c r="L253" s="11"/>
      <c r="M253" s="20"/>
      <c r="N253" s="20"/>
      <c r="O253" s="11"/>
      <c r="P253" s="176"/>
    </row>
    <row r="254" spans="1:18" x14ac:dyDescent="0.25">
      <c r="A254" s="18" t="s">
        <v>107</v>
      </c>
      <c r="B254" s="49"/>
      <c r="C254" s="43">
        <v>100</v>
      </c>
      <c r="D254" s="11">
        <v>0.8</v>
      </c>
      <c r="E254" s="20">
        <v>0.1</v>
      </c>
      <c r="F254" s="11">
        <v>2.5</v>
      </c>
      <c r="G254" s="20">
        <v>14</v>
      </c>
      <c r="H254" s="11">
        <v>0.03</v>
      </c>
      <c r="I254" s="20">
        <v>10</v>
      </c>
      <c r="J254" s="11">
        <v>0</v>
      </c>
      <c r="K254" s="20">
        <v>0.1</v>
      </c>
      <c r="L254" s="11">
        <v>23</v>
      </c>
      <c r="M254" s="20">
        <v>42</v>
      </c>
      <c r="N254" s="33">
        <v>14</v>
      </c>
      <c r="O254" s="11">
        <v>0.6</v>
      </c>
      <c r="P254" s="176" t="s">
        <v>194</v>
      </c>
    </row>
    <row r="255" spans="1:18" ht="31.5" x14ac:dyDescent="0.25">
      <c r="A255" s="18" t="s">
        <v>351</v>
      </c>
      <c r="B255" s="49"/>
      <c r="C255" s="43" t="s">
        <v>207</v>
      </c>
      <c r="D255" s="11">
        <v>2.2774999999999999</v>
      </c>
      <c r="E255" s="20">
        <v>12.69</v>
      </c>
      <c r="F255" s="11">
        <v>12.34</v>
      </c>
      <c r="G255" s="20">
        <v>123.45</v>
      </c>
      <c r="H255" s="11">
        <v>9.5500000000000002E-2</v>
      </c>
      <c r="I255" s="20">
        <v>8.4149999999999991</v>
      </c>
      <c r="J255" s="11">
        <v>10</v>
      </c>
      <c r="K255" s="20">
        <v>2.38</v>
      </c>
      <c r="L255" s="11">
        <v>37.950000000000003</v>
      </c>
      <c r="M255" s="20">
        <v>62.825000000000003</v>
      </c>
      <c r="N255" s="33">
        <v>25.074999999999999</v>
      </c>
      <c r="O255" s="11">
        <v>0.94500000000000006</v>
      </c>
      <c r="P255" s="176" t="s">
        <v>279</v>
      </c>
    </row>
    <row r="256" spans="1:18" x14ac:dyDescent="0.25">
      <c r="A256" s="18" t="s">
        <v>69</v>
      </c>
      <c r="B256" s="49"/>
      <c r="C256" s="43" t="s">
        <v>208</v>
      </c>
      <c r="D256" s="11">
        <v>14.44</v>
      </c>
      <c r="E256" s="20">
        <v>12.25</v>
      </c>
      <c r="F256" s="11">
        <v>3.78</v>
      </c>
      <c r="G256" s="20">
        <v>181</v>
      </c>
      <c r="H256" s="11">
        <v>0.03</v>
      </c>
      <c r="I256" s="20">
        <v>0.37</v>
      </c>
      <c r="J256" s="11">
        <v>16.899999999999999</v>
      </c>
      <c r="K256" s="20">
        <v>0.49</v>
      </c>
      <c r="L256" s="11">
        <v>33.58</v>
      </c>
      <c r="M256" s="20">
        <v>124.92</v>
      </c>
      <c r="N256" s="33">
        <v>19.809999999999999</v>
      </c>
      <c r="O256" s="11">
        <v>1.98</v>
      </c>
      <c r="P256" s="176" t="s">
        <v>278</v>
      </c>
    </row>
    <row r="257" spans="1:19" ht="31.5" x14ac:dyDescent="0.25">
      <c r="A257" s="18" t="s">
        <v>334</v>
      </c>
      <c r="B257" s="49"/>
      <c r="C257" s="19" t="s">
        <v>166</v>
      </c>
      <c r="D257" s="11">
        <v>6.8313999999999995</v>
      </c>
      <c r="E257" s="20">
        <v>4.4328000000000003</v>
      </c>
      <c r="F257" s="11">
        <v>38.373999999999995</v>
      </c>
      <c r="G257" s="20">
        <v>220.55999999999997</v>
      </c>
      <c r="H257" s="11">
        <v>6.8399999999999989E-2</v>
      </c>
      <c r="I257" s="20">
        <v>0</v>
      </c>
      <c r="J257" s="11">
        <v>20</v>
      </c>
      <c r="K257" s="20">
        <v>0.9770000000000002</v>
      </c>
      <c r="L257" s="11">
        <v>14.629800000000001</v>
      </c>
      <c r="M257" s="20">
        <v>46.101300000000002</v>
      </c>
      <c r="N257" s="11">
        <v>10.3428</v>
      </c>
      <c r="O257" s="20">
        <v>1.0324</v>
      </c>
      <c r="P257" s="205" t="s">
        <v>294</v>
      </c>
    </row>
    <row r="258" spans="1:19" x14ac:dyDescent="0.25">
      <c r="A258" s="18" t="s">
        <v>388</v>
      </c>
      <c r="B258" s="49"/>
      <c r="C258" s="43" t="s">
        <v>230</v>
      </c>
      <c r="D258" s="11">
        <v>0.34599999999999997</v>
      </c>
      <c r="E258" s="20">
        <v>7.5999999999999998E-2</v>
      </c>
      <c r="F258" s="11">
        <v>31.846000000000004</v>
      </c>
      <c r="G258" s="20">
        <v>130.19999999999999</v>
      </c>
      <c r="H258" s="11">
        <v>2.1999999999999999E-2</v>
      </c>
      <c r="I258" s="20">
        <v>0</v>
      </c>
      <c r="J258" s="11">
        <v>0</v>
      </c>
      <c r="K258" s="20">
        <v>7.5999999999999998E-2</v>
      </c>
      <c r="L258" s="11">
        <v>20.380000000000003</v>
      </c>
      <c r="M258" s="20">
        <v>19.36</v>
      </c>
      <c r="N258" s="33">
        <v>8.1199999999999992</v>
      </c>
      <c r="O258" s="11">
        <v>0.45599999999999996</v>
      </c>
      <c r="P258" s="176" t="s">
        <v>196</v>
      </c>
    </row>
    <row r="259" spans="1:19" ht="15.75" customHeight="1" x14ac:dyDescent="0.25">
      <c r="A259" s="18" t="s">
        <v>13</v>
      </c>
      <c r="B259" s="9"/>
      <c r="C259" s="19">
        <v>60</v>
      </c>
      <c r="D259" s="54">
        <v>3.96</v>
      </c>
      <c r="E259" s="28">
        <v>0.72</v>
      </c>
      <c r="F259" s="70">
        <v>23.76</v>
      </c>
      <c r="G259" s="71">
        <v>118.80000000000001</v>
      </c>
      <c r="H259" s="11">
        <v>0.10200000000000002</v>
      </c>
      <c r="I259" s="20"/>
      <c r="J259" s="11"/>
      <c r="K259" s="20">
        <v>0.84</v>
      </c>
      <c r="L259" s="11">
        <v>17.400000000000002</v>
      </c>
      <c r="M259" s="20">
        <v>90.000000000000014</v>
      </c>
      <c r="N259" s="33">
        <v>28.200000000000006</v>
      </c>
      <c r="O259" s="20">
        <v>2.3400000000000003</v>
      </c>
      <c r="P259" s="188" t="s">
        <v>198</v>
      </c>
    </row>
    <row r="260" spans="1:19" ht="15.75" customHeight="1" thickBot="1" x14ac:dyDescent="0.3">
      <c r="A260" s="18" t="s">
        <v>35</v>
      </c>
      <c r="B260" s="9"/>
      <c r="C260" s="19">
        <v>50</v>
      </c>
      <c r="D260" s="47">
        <v>3.8</v>
      </c>
      <c r="E260" s="19">
        <v>0.4</v>
      </c>
      <c r="F260" s="47">
        <v>24.6</v>
      </c>
      <c r="G260" s="46">
        <v>117.5</v>
      </c>
      <c r="H260" s="47">
        <v>5.5000000000000007E-2</v>
      </c>
      <c r="I260" s="19">
        <v>0</v>
      </c>
      <c r="J260" s="47">
        <v>0</v>
      </c>
      <c r="K260" s="19">
        <v>0.55000000000000004</v>
      </c>
      <c r="L260" s="47">
        <v>10</v>
      </c>
      <c r="M260" s="19">
        <v>32.5</v>
      </c>
      <c r="N260" s="19">
        <v>7.0000000000000009</v>
      </c>
      <c r="O260" s="47">
        <v>0.55000000000000016</v>
      </c>
      <c r="P260" s="176" t="s">
        <v>188</v>
      </c>
    </row>
    <row r="261" spans="1:19" ht="15.75" customHeight="1" thickBot="1" x14ac:dyDescent="0.3">
      <c r="A261" s="183" t="s">
        <v>169</v>
      </c>
      <c r="B261" s="100"/>
      <c r="C261" s="83">
        <v>955</v>
      </c>
      <c r="D261" s="22">
        <f>SUM(D254:D260)</f>
        <v>32.454899999999995</v>
      </c>
      <c r="E261" s="22">
        <f t="shared" ref="E261:O261" si="50">SUM(E254:E260)</f>
        <v>30.668799999999997</v>
      </c>
      <c r="F261" s="22">
        <f t="shared" si="50"/>
        <v>137.20000000000002</v>
      </c>
      <c r="G261" s="22">
        <f t="shared" si="50"/>
        <v>905.51</v>
      </c>
      <c r="H261" s="22">
        <f t="shared" si="50"/>
        <v>0.40289999999999998</v>
      </c>
      <c r="I261" s="22">
        <f t="shared" si="50"/>
        <v>18.785</v>
      </c>
      <c r="J261" s="22">
        <f t="shared" si="50"/>
        <v>46.9</v>
      </c>
      <c r="K261" s="22">
        <f t="shared" si="50"/>
        <v>5.4129999999999994</v>
      </c>
      <c r="L261" s="22">
        <f t="shared" si="50"/>
        <v>156.93980000000002</v>
      </c>
      <c r="M261" s="22">
        <f t="shared" si="50"/>
        <v>417.7063</v>
      </c>
      <c r="N261" s="22">
        <f t="shared" si="50"/>
        <v>112.54780000000001</v>
      </c>
      <c r="O261" s="22">
        <f t="shared" si="50"/>
        <v>7.9033999999999986</v>
      </c>
      <c r="P261" s="195"/>
      <c r="Q261" s="123">
        <f>G261/2720</f>
        <v>0.33290808823529411</v>
      </c>
      <c r="R261" s="134" t="s">
        <v>320</v>
      </c>
      <c r="S261" s="106"/>
    </row>
    <row r="262" spans="1:19" ht="15.75" customHeight="1" thickBot="1" x14ac:dyDescent="0.3">
      <c r="A262" s="183" t="s">
        <v>175</v>
      </c>
      <c r="B262" s="100"/>
      <c r="C262" s="83">
        <f>C248+C251+C261</f>
        <v>1765</v>
      </c>
      <c r="D262" s="22">
        <f>D248+D251+D261</f>
        <v>54.792899999999996</v>
      </c>
      <c r="E262" s="22">
        <f t="shared" ref="E262:O262" si="51">E248+E251+E261</f>
        <v>54.938800000000001</v>
      </c>
      <c r="F262" s="22">
        <f t="shared" si="51"/>
        <v>232.30799999999999</v>
      </c>
      <c r="G262" s="22">
        <f t="shared" si="51"/>
        <v>1556.1399999999999</v>
      </c>
      <c r="H262" s="22">
        <f t="shared" si="51"/>
        <v>0.82069999999999999</v>
      </c>
      <c r="I262" s="22">
        <f t="shared" si="51"/>
        <v>35.646999999999998</v>
      </c>
      <c r="J262" s="22">
        <f t="shared" si="51"/>
        <v>293.08</v>
      </c>
      <c r="K262" s="22">
        <f t="shared" si="51"/>
        <v>8.1769999999999996</v>
      </c>
      <c r="L262" s="22">
        <f t="shared" si="51"/>
        <v>897.03380000000004</v>
      </c>
      <c r="M262" s="22">
        <f t="shared" si="51"/>
        <v>1181.3842999999999</v>
      </c>
      <c r="N262" s="22">
        <f t="shared" si="51"/>
        <v>234.3938</v>
      </c>
      <c r="O262" s="22">
        <f t="shared" si="51"/>
        <v>14.033399999999997</v>
      </c>
      <c r="P262" s="195"/>
      <c r="Q262" s="123">
        <f>G262/2720</f>
        <v>0.57211029411764702</v>
      </c>
      <c r="R262" s="131" t="s">
        <v>321</v>
      </c>
    </row>
    <row r="263" spans="1:19" x14ac:dyDescent="0.25">
      <c r="A263" s="38"/>
      <c r="B263" s="49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217"/>
    </row>
    <row r="264" spans="1:19" ht="16.5" thickBot="1" x14ac:dyDescent="0.3">
      <c r="A264" s="75" t="s">
        <v>9</v>
      </c>
      <c r="B264" s="80"/>
      <c r="C264" s="80"/>
      <c r="D264" s="181"/>
      <c r="P264" s="200"/>
    </row>
    <row r="265" spans="1:19" ht="15.75" customHeight="1" x14ac:dyDescent="0.25">
      <c r="A265" s="7" t="s">
        <v>148</v>
      </c>
      <c r="B265" s="82"/>
      <c r="C265" s="41" t="s">
        <v>149</v>
      </c>
      <c r="D265" s="251" t="s">
        <v>150</v>
      </c>
      <c r="E265" s="252"/>
      <c r="F265" s="253"/>
      <c r="G265" s="24" t="s">
        <v>151</v>
      </c>
      <c r="H265" s="264" t="s">
        <v>152</v>
      </c>
      <c r="I265" s="261" t="s">
        <v>153</v>
      </c>
      <c r="J265" s="267" t="s">
        <v>154</v>
      </c>
      <c r="K265" s="261" t="s">
        <v>155</v>
      </c>
      <c r="L265" s="267" t="s">
        <v>156</v>
      </c>
      <c r="M265" s="261" t="s">
        <v>157</v>
      </c>
      <c r="N265" s="261" t="s">
        <v>158</v>
      </c>
      <c r="O265" s="258" t="s">
        <v>159</v>
      </c>
      <c r="P265" s="194" t="s">
        <v>170</v>
      </c>
    </row>
    <row r="266" spans="1:19" ht="16.5" thickBot="1" x14ac:dyDescent="0.3">
      <c r="A266" s="18" t="s">
        <v>160</v>
      </c>
      <c r="B266" s="9"/>
      <c r="C266" s="42" t="s">
        <v>161</v>
      </c>
      <c r="D266" s="254"/>
      <c r="E266" s="255"/>
      <c r="F266" s="256"/>
      <c r="G266" s="20" t="s">
        <v>173</v>
      </c>
      <c r="H266" s="265"/>
      <c r="I266" s="262"/>
      <c r="J266" s="268"/>
      <c r="K266" s="262"/>
      <c r="L266" s="268"/>
      <c r="M266" s="262"/>
      <c r="N266" s="262"/>
      <c r="O266" s="259"/>
      <c r="P266" s="176" t="s">
        <v>171</v>
      </c>
    </row>
    <row r="267" spans="1:19" ht="16.5" thickBot="1" x14ac:dyDescent="0.3">
      <c r="A267" s="13"/>
      <c r="B267" s="93"/>
      <c r="C267" s="57"/>
      <c r="D267" s="64" t="s">
        <v>162</v>
      </c>
      <c r="E267" s="14" t="s">
        <v>163</v>
      </c>
      <c r="F267" s="52" t="s">
        <v>164</v>
      </c>
      <c r="G267" s="14" t="s">
        <v>165</v>
      </c>
      <c r="H267" s="266"/>
      <c r="I267" s="263"/>
      <c r="J267" s="269"/>
      <c r="K267" s="263"/>
      <c r="L267" s="269"/>
      <c r="M267" s="263"/>
      <c r="N267" s="263"/>
      <c r="O267" s="260"/>
      <c r="P267" s="187"/>
    </row>
    <row r="268" spans="1:19" x14ac:dyDescent="0.25">
      <c r="A268" s="7"/>
      <c r="B268" s="16" t="s">
        <v>5</v>
      </c>
      <c r="C268" s="42"/>
      <c r="D268" s="11"/>
      <c r="E268" s="24"/>
      <c r="F268" s="11"/>
      <c r="G268" s="24"/>
      <c r="H268" s="179"/>
      <c r="I268" s="24"/>
      <c r="J268" s="179"/>
      <c r="K268" s="24"/>
      <c r="L268" s="179"/>
      <c r="M268" s="24"/>
      <c r="N268" s="24"/>
      <c r="O268" s="179"/>
      <c r="P268" s="194"/>
    </row>
    <row r="269" spans="1:19" x14ac:dyDescent="0.25">
      <c r="A269" s="18" t="s">
        <v>90</v>
      </c>
      <c r="B269" s="49"/>
      <c r="C269" s="42" t="s">
        <v>89</v>
      </c>
      <c r="D269" s="11">
        <v>6.2750000000000004</v>
      </c>
      <c r="E269" s="20">
        <v>12.11</v>
      </c>
      <c r="F269" s="11">
        <v>15.549999999999997</v>
      </c>
      <c r="G269" s="20">
        <v>196.09999999999997</v>
      </c>
      <c r="H269" s="11">
        <v>3.7999999999999985E-2</v>
      </c>
      <c r="I269" s="20">
        <v>0.105</v>
      </c>
      <c r="J269" s="11">
        <v>71.5</v>
      </c>
      <c r="K269" s="20">
        <v>0.67999999999999994</v>
      </c>
      <c r="L269" s="11">
        <v>158.09999999999997</v>
      </c>
      <c r="M269" s="20">
        <v>112.49999999999999</v>
      </c>
      <c r="N269" s="20">
        <v>12.149999999999999</v>
      </c>
      <c r="O269" s="11">
        <v>0.48499999999999999</v>
      </c>
      <c r="P269" s="176" t="s">
        <v>201</v>
      </c>
    </row>
    <row r="270" spans="1:19" x14ac:dyDescent="0.25">
      <c r="A270" s="18" t="s">
        <v>109</v>
      </c>
      <c r="B270" s="49"/>
      <c r="C270" s="42">
        <v>200</v>
      </c>
      <c r="D270" s="11">
        <v>16.13</v>
      </c>
      <c r="E270" s="20">
        <v>17.399999999999999</v>
      </c>
      <c r="F270" s="11">
        <v>10.9</v>
      </c>
      <c r="G270" s="20">
        <v>250.13</v>
      </c>
      <c r="H270" s="11">
        <v>0.13793103448275865</v>
      </c>
      <c r="I270" s="20">
        <v>0.34482758620689663</v>
      </c>
      <c r="J270" s="11">
        <v>432.75862068965529</v>
      </c>
      <c r="K270" s="20">
        <v>1.0000000000000002</v>
      </c>
      <c r="L270" s="11">
        <v>137.44827586206901</v>
      </c>
      <c r="M270" s="20">
        <v>301.03448275862075</v>
      </c>
      <c r="N270" s="20">
        <v>21.517241379310352</v>
      </c>
      <c r="O270" s="11">
        <v>3.5172413793103461</v>
      </c>
      <c r="P270" s="176" t="s">
        <v>280</v>
      </c>
    </row>
    <row r="271" spans="1:19" x14ac:dyDescent="0.25">
      <c r="A271" s="18" t="s">
        <v>19</v>
      </c>
      <c r="B271" s="49"/>
      <c r="C271" s="42" t="s">
        <v>218</v>
      </c>
      <c r="D271" s="11">
        <v>0.38</v>
      </c>
      <c r="E271" s="20">
        <v>9.69E-2</v>
      </c>
      <c r="F271" s="11">
        <v>10.056000000000001</v>
      </c>
      <c r="G271" s="20">
        <v>42.66</v>
      </c>
      <c r="H271" s="11">
        <v>1.9000000000000002E-3</v>
      </c>
      <c r="I271" s="20">
        <v>0.19000000000000003</v>
      </c>
      <c r="J271" s="11">
        <v>0</v>
      </c>
      <c r="K271" s="20">
        <v>0</v>
      </c>
      <c r="L271" s="11">
        <v>18.939</v>
      </c>
      <c r="M271" s="20">
        <v>15.656000000000002</v>
      </c>
      <c r="N271" s="20">
        <v>8.3600000000000012</v>
      </c>
      <c r="O271" s="11">
        <v>1.5880000000000001</v>
      </c>
      <c r="P271" s="176" t="s">
        <v>281</v>
      </c>
    </row>
    <row r="272" spans="1:19" x14ac:dyDescent="0.25">
      <c r="A272" s="18" t="s">
        <v>70</v>
      </c>
      <c r="B272" s="9"/>
      <c r="C272" s="42">
        <v>120</v>
      </c>
      <c r="D272" s="12">
        <v>0.48</v>
      </c>
      <c r="E272" s="20">
        <v>0.48</v>
      </c>
      <c r="F272" s="20">
        <v>11.759999999999998</v>
      </c>
      <c r="G272" s="20">
        <v>56.399999999999984</v>
      </c>
      <c r="H272" s="10">
        <v>3.599999999999999E-2</v>
      </c>
      <c r="I272" s="19">
        <v>11.999999999999996</v>
      </c>
      <c r="J272" s="47">
        <v>0</v>
      </c>
      <c r="K272" s="19">
        <v>0.24</v>
      </c>
      <c r="L272" s="47">
        <v>19.2</v>
      </c>
      <c r="M272" s="19">
        <v>13.2</v>
      </c>
      <c r="N272" s="19">
        <v>10.799999999999999</v>
      </c>
      <c r="O272" s="47">
        <v>2.6399999999999997</v>
      </c>
      <c r="P272" s="176" t="s">
        <v>189</v>
      </c>
    </row>
    <row r="273" spans="1:18" ht="24.75" thickBot="1" x14ac:dyDescent="0.3">
      <c r="A273" s="18" t="s">
        <v>37</v>
      </c>
      <c r="B273" s="49"/>
      <c r="C273" s="42">
        <v>50</v>
      </c>
      <c r="D273" s="12">
        <v>3.75</v>
      </c>
      <c r="E273" s="20">
        <v>1.45</v>
      </c>
      <c r="F273" s="33">
        <v>25.7</v>
      </c>
      <c r="G273" s="12">
        <v>131</v>
      </c>
      <c r="H273" s="12">
        <v>5.5000000000000007E-2</v>
      </c>
      <c r="I273" s="20">
        <v>0</v>
      </c>
      <c r="J273" s="11">
        <v>0</v>
      </c>
      <c r="K273" s="20">
        <v>0.85000000000000009</v>
      </c>
      <c r="L273" s="11">
        <v>9.5</v>
      </c>
      <c r="M273" s="20">
        <v>32.5</v>
      </c>
      <c r="N273" s="20">
        <v>6.5</v>
      </c>
      <c r="O273" s="11">
        <v>0.6</v>
      </c>
      <c r="P273" s="176" t="s">
        <v>188</v>
      </c>
    </row>
    <row r="274" spans="1:18" ht="16.5" thickBot="1" x14ac:dyDescent="0.3">
      <c r="A274" s="183" t="s">
        <v>167</v>
      </c>
      <c r="B274" s="98"/>
      <c r="C274" s="83">
        <v>625</v>
      </c>
      <c r="D274" s="22">
        <f>SUM(D269:D273)</f>
        <v>27.015000000000001</v>
      </c>
      <c r="E274" s="22">
        <f t="shared" ref="E274:O274" si="52">SUM(E269:E273)</f>
        <v>31.536899999999999</v>
      </c>
      <c r="F274" s="22">
        <f t="shared" si="52"/>
        <v>73.965999999999994</v>
      </c>
      <c r="G274" s="22">
        <f t="shared" si="52"/>
        <v>676.29</v>
      </c>
      <c r="H274" s="22">
        <f t="shared" si="52"/>
        <v>0.26883103448275864</v>
      </c>
      <c r="I274" s="22">
        <f t="shared" si="52"/>
        <v>12.639827586206893</v>
      </c>
      <c r="J274" s="22">
        <f t="shared" si="52"/>
        <v>504.25862068965529</v>
      </c>
      <c r="K274" s="22">
        <f t="shared" si="52"/>
        <v>2.7700000000000005</v>
      </c>
      <c r="L274" s="22">
        <f t="shared" si="52"/>
        <v>343.18727586206899</v>
      </c>
      <c r="M274" s="22">
        <f t="shared" si="52"/>
        <v>474.89048275862075</v>
      </c>
      <c r="N274" s="22">
        <f t="shared" si="52"/>
        <v>59.327241379310351</v>
      </c>
      <c r="O274" s="22">
        <f t="shared" si="52"/>
        <v>8.8302413793103458</v>
      </c>
      <c r="P274" s="195"/>
    </row>
    <row r="275" spans="1:18" x14ac:dyDescent="0.25">
      <c r="A275" s="7"/>
      <c r="B275" s="16" t="s">
        <v>168</v>
      </c>
      <c r="C275" s="43"/>
      <c r="D275" s="24"/>
      <c r="E275" s="33"/>
      <c r="F275" s="11"/>
      <c r="G275" s="20"/>
      <c r="H275" s="11"/>
      <c r="I275" s="20"/>
      <c r="J275" s="11"/>
      <c r="K275" s="20"/>
      <c r="L275" s="11"/>
      <c r="M275" s="20"/>
      <c r="N275" s="20"/>
      <c r="O275" s="11"/>
      <c r="P275" s="194"/>
    </row>
    <row r="276" spans="1:18" ht="16.5" thickBot="1" x14ac:dyDescent="0.3">
      <c r="A276" s="76" t="s">
        <v>34</v>
      </c>
      <c r="B276" s="9"/>
      <c r="C276" s="19">
        <v>180</v>
      </c>
      <c r="D276" s="11">
        <v>0.9</v>
      </c>
      <c r="E276" s="20">
        <v>0</v>
      </c>
      <c r="F276" s="11">
        <v>18.18</v>
      </c>
      <c r="G276" s="20">
        <v>76.319999999999993</v>
      </c>
      <c r="H276" s="47">
        <v>1.9799999999999998E-2</v>
      </c>
      <c r="I276" s="19">
        <v>3.5999999999999996</v>
      </c>
      <c r="J276" s="47">
        <v>0</v>
      </c>
      <c r="K276" s="19">
        <v>0.18000000000000002</v>
      </c>
      <c r="L276" s="47">
        <v>12.6</v>
      </c>
      <c r="M276" s="19">
        <v>12.6</v>
      </c>
      <c r="N276" s="19">
        <v>7.2</v>
      </c>
      <c r="O276" s="47">
        <v>2.52</v>
      </c>
      <c r="P276" s="176" t="s">
        <v>197</v>
      </c>
      <c r="Q276" s="124"/>
    </row>
    <row r="277" spans="1:18" ht="16.5" thickBot="1" x14ac:dyDescent="0.3">
      <c r="A277" s="183" t="s">
        <v>167</v>
      </c>
      <c r="B277" s="98"/>
      <c r="C277" s="21">
        <f>C276</f>
        <v>180</v>
      </c>
      <c r="D277" s="21">
        <f t="shared" ref="D277:G277" si="53">D276</f>
        <v>0.9</v>
      </c>
      <c r="E277" s="21">
        <f t="shared" si="53"/>
        <v>0</v>
      </c>
      <c r="F277" s="21">
        <f t="shared" si="53"/>
        <v>18.18</v>
      </c>
      <c r="G277" s="21">
        <f t="shared" si="53"/>
        <v>76.319999999999993</v>
      </c>
      <c r="H277" s="36">
        <f t="shared" ref="H277:O277" si="54">SUM(H276:H276)</f>
        <v>1.9799999999999998E-2</v>
      </c>
      <c r="I277" s="22">
        <f t="shared" si="54"/>
        <v>3.5999999999999996</v>
      </c>
      <c r="J277" s="36">
        <f t="shared" si="54"/>
        <v>0</v>
      </c>
      <c r="K277" s="22">
        <f t="shared" si="54"/>
        <v>0.18000000000000002</v>
      </c>
      <c r="L277" s="36">
        <f t="shared" si="54"/>
        <v>12.6</v>
      </c>
      <c r="M277" s="22">
        <f t="shared" si="54"/>
        <v>12.6</v>
      </c>
      <c r="N277" s="36">
        <f t="shared" si="54"/>
        <v>7.2</v>
      </c>
      <c r="O277" s="22">
        <f t="shared" si="54"/>
        <v>2.52</v>
      </c>
      <c r="P277" s="195"/>
      <c r="Q277" s="124"/>
    </row>
    <row r="278" spans="1:18" ht="24.75" thickBot="1" x14ac:dyDescent="0.3">
      <c r="A278" s="249" t="s">
        <v>367</v>
      </c>
      <c r="B278" s="250"/>
      <c r="C278" s="83">
        <f>C274+C277</f>
        <v>805</v>
      </c>
      <c r="D278" s="22">
        <f>D274+D277</f>
        <v>27.914999999999999</v>
      </c>
      <c r="E278" s="22">
        <f t="shared" ref="E278:O278" si="55">E274+E277</f>
        <v>31.536899999999999</v>
      </c>
      <c r="F278" s="22">
        <f t="shared" si="55"/>
        <v>92.145999999999987</v>
      </c>
      <c r="G278" s="22">
        <f t="shared" si="55"/>
        <v>752.6099999999999</v>
      </c>
      <c r="H278" s="22">
        <f t="shared" si="55"/>
        <v>0.28863103448275862</v>
      </c>
      <c r="I278" s="22">
        <f t="shared" si="55"/>
        <v>16.239827586206893</v>
      </c>
      <c r="J278" s="22">
        <f t="shared" si="55"/>
        <v>504.25862068965529</v>
      </c>
      <c r="K278" s="22">
        <f t="shared" si="55"/>
        <v>2.9500000000000006</v>
      </c>
      <c r="L278" s="22">
        <f t="shared" si="55"/>
        <v>355.78727586206901</v>
      </c>
      <c r="M278" s="22">
        <f t="shared" si="55"/>
        <v>487.49048275862077</v>
      </c>
      <c r="N278" s="22">
        <f t="shared" si="55"/>
        <v>66.527241379310354</v>
      </c>
      <c r="O278" s="22">
        <f t="shared" si="55"/>
        <v>11.350241379310345</v>
      </c>
      <c r="P278" s="195"/>
      <c r="Q278" s="124">
        <f>G278/2720</f>
        <v>0.27669485294117646</v>
      </c>
      <c r="R278" s="131" t="s">
        <v>323</v>
      </c>
    </row>
    <row r="279" spans="1:18" x14ac:dyDescent="0.25">
      <c r="A279" s="18"/>
      <c r="B279" s="49" t="s">
        <v>12</v>
      </c>
      <c r="C279" s="43"/>
      <c r="D279" s="179"/>
      <c r="E279" s="24"/>
      <c r="F279" s="179"/>
      <c r="G279" s="24"/>
      <c r="H279" s="11"/>
      <c r="I279" s="20"/>
      <c r="J279" s="11"/>
      <c r="K279" s="20"/>
      <c r="L279" s="11"/>
      <c r="M279" s="20"/>
      <c r="N279" s="11"/>
      <c r="O279" s="20"/>
      <c r="P279" s="176"/>
    </row>
    <row r="280" spans="1:18" x14ac:dyDescent="0.25">
      <c r="A280" s="18" t="s">
        <v>128</v>
      </c>
      <c r="B280" s="49"/>
      <c r="C280" s="43" t="s">
        <v>262</v>
      </c>
      <c r="D280" s="11">
        <v>2.0550000000000002</v>
      </c>
      <c r="E280" s="20">
        <v>2.91</v>
      </c>
      <c r="F280" s="11">
        <v>9.7890000000000015</v>
      </c>
      <c r="G280" s="20">
        <v>73.600000000000009</v>
      </c>
      <c r="H280" s="11">
        <v>1.0000000000000002E-2</v>
      </c>
      <c r="I280" s="20">
        <v>4.6560000000000006</v>
      </c>
      <c r="J280" s="11">
        <v>14</v>
      </c>
      <c r="K280" s="20">
        <v>3.4999999999999996E-2</v>
      </c>
      <c r="L280" s="11">
        <v>9.3699999999999992</v>
      </c>
      <c r="M280" s="20">
        <v>49.81</v>
      </c>
      <c r="N280" s="11">
        <v>0.21600000000000003</v>
      </c>
      <c r="O280" s="20">
        <v>0.41600000000000004</v>
      </c>
      <c r="P280" s="176" t="s">
        <v>282</v>
      </c>
    </row>
    <row r="281" spans="1:18" ht="47.25" x14ac:dyDescent="0.25">
      <c r="A281" s="18" t="s">
        <v>332</v>
      </c>
      <c r="B281" s="49"/>
      <c r="C281" s="43" t="s">
        <v>255</v>
      </c>
      <c r="D281" s="11">
        <v>3.5254000000000003</v>
      </c>
      <c r="E281" s="20">
        <v>7.9042000000000003</v>
      </c>
      <c r="F281" s="11">
        <v>9.1380999999999997</v>
      </c>
      <c r="G281" s="20">
        <v>128.61000000000001</v>
      </c>
      <c r="H281" s="11">
        <v>6.4899999999999999E-2</v>
      </c>
      <c r="I281" s="20">
        <v>15.927199999999999</v>
      </c>
      <c r="J281" s="11">
        <v>14.378</v>
      </c>
      <c r="K281" s="20">
        <v>2.4041999999999999</v>
      </c>
      <c r="L281" s="11">
        <v>63.112200000000001</v>
      </c>
      <c r="M281" s="20">
        <v>66.551000000000002</v>
      </c>
      <c r="N281" s="11">
        <v>24.6112</v>
      </c>
      <c r="O281" s="20">
        <v>0.96819999999999995</v>
      </c>
      <c r="P281" s="176" t="s">
        <v>283</v>
      </c>
    </row>
    <row r="282" spans="1:18" x14ac:dyDescent="0.25">
      <c r="A282" s="18" t="s">
        <v>126</v>
      </c>
      <c r="B282" s="49"/>
      <c r="C282" s="43" t="s">
        <v>262</v>
      </c>
      <c r="D282" s="11">
        <v>14.54</v>
      </c>
      <c r="E282" s="20">
        <v>13.6</v>
      </c>
      <c r="F282" s="11">
        <v>9.0399999999999991</v>
      </c>
      <c r="G282" s="20">
        <v>216.25</v>
      </c>
      <c r="H282" s="11">
        <v>0.04</v>
      </c>
      <c r="I282" s="20">
        <v>1.02</v>
      </c>
      <c r="J282" s="11">
        <v>39.799999999999997</v>
      </c>
      <c r="K282" s="20">
        <v>0.22</v>
      </c>
      <c r="L282" s="11">
        <v>46.02</v>
      </c>
      <c r="M282" s="20">
        <v>104.1</v>
      </c>
      <c r="N282" s="11">
        <v>14.42</v>
      </c>
      <c r="O282" s="20">
        <v>1.1199999999999999</v>
      </c>
      <c r="P282" s="176" t="s">
        <v>284</v>
      </c>
    </row>
    <row r="283" spans="1:18" x14ac:dyDescent="0.25">
      <c r="A283" s="18" t="s">
        <v>127</v>
      </c>
      <c r="B283" s="49"/>
      <c r="C283" s="43" t="s">
        <v>166</v>
      </c>
      <c r="D283" s="11">
        <v>4.4211999999999998</v>
      </c>
      <c r="E283" s="20">
        <v>10.0794</v>
      </c>
      <c r="F283" s="11">
        <v>44.090799999999994</v>
      </c>
      <c r="G283" s="20">
        <v>284.64</v>
      </c>
      <c r="H283" s="11">
        <v>3.0599999999999999E-2</v>
      </c>
      <c r="I283" s="20">
        <v>0</v>
      </c>
      <c r="J283" s="11">
        <v>20</v>
      </c>
      <c r="K283" s="20">
        <v>0.38839999999999997</v>
      </c>
      <c r="L283" s="11">
        <v>2.8380000000000001</v>
      </c>
      <c r="M283" s="20">
        <v>74.634</v>
      </c>
      <c r="N283" s="11">
        <v>19.602</v>
      </c>
      <c r="O283" s="20">
        <v>0.64180000000000004</v>
      </c>
      <c r="P283" s="176" t="s">
        <v>285</v>
      </c>
    </row>
    <row r="284" spans="1:18" ht="18" customHeight="1" x14ac:dyDescent="0.25">
      <c r="A284" s="18" t="s">
        <v>14</v>
      </c>
      <c r="B284" s="9"/>
      <c r="C284" s="19">
        <v>200</v>
      </c>
      <c r="D284" s="54">
        <v>0.67800000000000005</v>
      </c>
      <c r="E284" s="28">
        <v>0.27800000000000002</v>
      </c>
      <c r="F284" s="70">
        <v>20.76</v>
      </c>
      <c r="G284" s="71">
        <v>88.2</v>
      </c>
      <c r="H284" s="11">
        <v>1.2E-2</v>
      </c>
      <c r="I284" s="20">
        <v>100</v>
      </c>
      <c r="J284" s="11">
        <v>0</v>
      </c>
      <c r="K284" s="20">
        <v>0.76</v>
      </c>
      <c r="L284" s="11">
        <v>21.34</v>
      </c>
      <c r="M284" s="20">
        <v>3.44</v>
      </c>
      <c r="N284" s="11">
        <v>3.44</v>
      </c>
      <c r="O284" s="20">
        <v>0.63400000000000001</v>
      </c>
      <c r="P284" s="188" t="s">
        <v>226</v>
      </c>
    </row>
    <row r="285" spans="1:18" ht="18" customHeight="1" x14ac:dyDescent="0.25">
      <c r="A285" s="18" t="s">
        <v>13</v>
      </c>
      <c r="B285" s="9"/>
      <c r="C285" s="43">
        <v>60</v>
      </c>
      <c r="D285" s="11">
        <v>3.96</v>
      </c>
      <c r="E285" s="20">
        <v>0.72</v>
      </c>
      <c r="F285" s="11">
        <v>23.76</v>
      </c>
      <c r="G285" s="20">
        <v>118.80000000000001</v>
      </c>
      <c r="H285" s="11">
        <v>0.10200000000000002</v>
      </c>
      <c r="I285" s="20"/>
      <c r="J285" s="11"/>
      <c r="K285" s="20">
        <v>0.84</v>
      </c>
      <c r="L285" s="11">
        <v>17.400000000000002</v>
      </c>
      <c r="M285" s="20">
        <v>90.000000000000014</v>
      </c>
      <c r="N285" s="11">
        <v>28.200000000000006</v>
      </c>
      <c r="O285" s="20">
        <v>2.3400000000000003</v>
      </c>
      <c r="P285" s="176" t="s">
        <v>198</v>
      </c>
    </row>
    <row r="286" spans="1:18" ht="18" customHeight="1" thickBot="1" x14ac:dyDescent="0.3">
      <c r="A286" s="18" t="s">
        <v>35</v>
      </c>
      <c r="B286" s="9"/>
      <c r="C286" s="19">
        <v>50</v>
      </c>
      <c r="D286" s="11">
        <v>3.8</v>
      </c>
      <c r="E286" s="20">
        <v>0.4</v>
      </c>
      <c r="F286" s="11">
        <v>24.6</v>
      </c>
      <c r="G286" s="20">
        <v>117.5</v>
      </c>
      <c r="H286" s="11">
        <v>5.5000000000000007E-2</v>
      </c>
      <c r="I286" s="20">
        <v>0</v>
      </c>
      <c r="J286" s="11">
        <v>0</v>
      </c>
      <c r="K286" s="20">
        <v>0.55000000000000004</v>
      </c>
      <c r="L286" s="11">
        <v>10</v>
      </c>
      <c r="M286" s="20">
        <v>32.5</v>
      </c>
      <c r="N286" s="11">
        <v>7.0000000000000009</v>
      </c>
      <c r="O286" s="20">
        <v>0.55000000000000016</v>
      </c>
      <c r="P286" s="188" t="s">
        <v>188</v>
      </c>
    </row>
    <row r="287" spans="1:18" ht="18" customHeight="1" thickBot="1" x14ac:dyDescent="0.3">
      <c r="A287" s="183" t="s">
        <v>169</v>
      </c>
      <c r="B287" s="100"/>
      <c r="C287" s="83">
        <v>966</v>
      </c>
      <c r="D287" s="22">
        <f>SUM(D280:D286)</f>
        <v>32.979599999999998</v>
      </c>
      <c r="E287" s="22">
        <f t="shared" ref="E287:O287" si="56">SUM(E280:E286)</f>
        <v>35.891599999999997</v>
      </c>
      <c r="F287" s="22">
        <f t="shared" si="56"/>
        <v>141.17789999999999</v>
      </c>
      <c r="G287" s="22">
        <f t="shared" si="56"/>
        <v>1027.6000000000001</v>
      </c>
      <c r="H287" s="22">
        <f t="shared" si="56"/>
        <v>0.3145</v>
      </c>
      <c r="I287" s="22">
        <f t="shared" si="56"/>
        <v>121.6032</v>
      </c>
      <c r="J287" s="22">
        <f t="shared" si="56"/>
        <v>88.177999999999997</v>
      </c>
      <c r="K287" s="22">
        <f t="shared" si="56"/>
        <v>5.1975999999999996</v>
      </c>
      <c r="L287" s="22">
        <f t="shared" si="56"/>
        <v>170.08020000000002</v>
      </c>
      <c r="M287" s="22">
        <f t="shared" si="56"/>
        <v>421.03500000000003</v>
      </c>
      <c r="N287" s="22">
        <f t="shared" si="56"/>
        <v>97.489199999999997</v>
      </c>
      <c r="O287" s="22">
        <f t="shared" si="56"/>
        <v>6.67</v>
      </c>
      <c r="P287" s="195"/>
      <c r="Q287" s="123">
        <f>G287/2720</f>
        <v>0.37779411764705889</v>
      </c>
      <c r="R287" s="134" t="s">
        <v>320</v>
      </c>
    </row>
    <row r="288" spans="1:18" ht="18" customHeight="1" thickBot="1" x14ac:dyDescent="0.3">
      <c r="A288" s="183" t="s">
        <v>178</v>
      </c>
      <c r="B288" s="100"/>
      <c r="C288" s="83">
        <f>C274+C277+C287</f>
        <v>1771</v>
      </c>
      <c r="D288" s="22">
        <f t="shared" ref="D288:O288" si="57">D274+D277+D287</f>
        <v>60.894599999999997</v>
      </c>
      <c r="E288" s="22">
        <f t="shared" si="57"/>
        <v>67.4285</v>
      </c>
      <c r="F288" s="22">
        <f t="shared" si="57"/>
        <v>233.32389999999998</v>
      </c>
      <c r="G288" s="22">
        <f t="shared" si="57"/>
        <v>1780.21</v>
      </c>
      <c r="H288" s="22">
        <f t="shared" si="57"/>
        <v>0.60313103448275862</v>
      </c>
      <c r="I288" s="22">
        <f t="shared" si="57"/>
        <v>137.84302758620689</v>
      </c>
      <c r="J288" s="22">
        <f t="shared" si="57"/>
        <v>592.43662068965523</v>
      </c>
      <c r="K288" s="22">
        <f t="shared" si="57"/>
        <v>8.1476000000000006</v>
      </c>
      <c r="L288" s="22">
        <f t="shared" si="57"/>
        <v>525.867475862069</v>
      </c>
      <c r="M288" s="22">
        <f t="shared" si="57"/>
        <v>908.5254827586208</v>
      </c>
      <c r="N288" s="22">
        <f t="shared" si="57"/>
        <v>164.01644137931035</v>
      </c>
      <c r="O288" s="22">
        <f t="shared" si="57"/>
        <v>18.020241379310345</v>
      </c>
      <c r="P288" s="195"/>
      <c r="Q288" s="123">
        <f>G288/2720</f>
        <v>0.6544889705882353</v>
      </c>
      <c r="R288" s="131" t="s">
        <v>321</v>
      </c>
    </row>
    <row r="289" spans="1:17" x14ac:dyDescent="0.25">
      <c r="A289" s="38"/>
      <c r="B289" s="49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217"/>
    </row>
    <row r="290" spans="1:17" ht="16.5" thickBot="1" x14ac:dyDescent="0.3">
      <c r="A290" s="75" t="s">
        <v>10</v>
      </c>
      <c r="B290" s="49"/>
      <c r="C290" s="80"/>
      <c r="P290" s="193"/>
    </row>
    <row r="291" spans="1:17" ht="15.75" customHeight="1" x14ac:dyDescent="0.25">
      <c r="A291" s="7" t="s">
        <v>148</v>
      </c>
      <c r="B291" s="82"/>
      <c r="C291" s="41" t="s">
        <v>149</v>
      </c>
      <c r="D291" s="251" t="s">
        <v>150</v>
      </c>
      <c r="E291" s="252"/>
      <c r="F291" s="253"/>
      <c r="G291" s="24" t="s">
        <v>151</v>
      </c>
      <c r="H291" s="264" t="s">
        <v>152</v>
      </c>
      <c r="I291" s="261" t="s">
        <v>153</v>
      </c>
      <c r="J291" s="267" t="s">
        <v>154</v>
      </c>
      <c r="K291" s="261" t="s">
        <v>155</v>
      </c>
      <c r="L291" s="267" t="s">
        <v>156</v>
      </c>
      <c r="M291" s="261" t="s">
        <v>157</v>
      </c>
      <c r="N291" s="261" t="s">
        <v>158</v>
      </c>
      <c r="O291" s="258" t="s">
        <v>159</v>
      </c>
      <c r="P291" s="194" t="s">
        <v>170</v>
      </c>
    </row>
    <row r="292" spans="1:17" ht="16.5" thickBot="1" x14ac:dyDescent="0.3">
      <c r="A292" s="18" t="s">
        <v>160</v>
      </c>
      <c r="B292" s="9"/>
      <c r="C292" s="42" t="s">
        <v>161</v>
      </c>
      <c r="D292" s="254"/>
      <c r="E292" s="255"/>
      <c r="F292" s="256"/>
      <c r="G292" s="20" t="s">
        <v>173</v>
      </c>
      <c r="H292" s="265"/>
      <c r="I292" s="262"/>
      <c r="J292" s="268"/>
      <c r="K292" s="262"/>
      <c r="L292" s="268"/>
      <c r="M292" s="262"/>
      <c r="N292" s="262"/>
      <c r="O292" s="259"/>
      <c r="P292" s="176" t="s">
        <v>171</v>
      </c>
    </row>
    <row r="293" spans="1:17" ht="16.5" thickBot="1" x14ac:dyDescent="0.3">
      <c r="A293" s="13"/>
      <c r="B293" s="93"/>
      <c r="C293" s="57"/>
      <c r="D293" s="14" t="s">
        <v>162</v>
      </c>
      <c r="E293" s="14" t="s">
        <v>163</v>
      </c>
      <c r="F293" s="52" t="s">
        <v>164</v>
      </c>
      <c r="G293" s="14" t="s">
        <v>165</v>
      </c>
      <c r="H293" s="266"/>
      <c r="I293" s="263"/>
      <c r="J293" s="269"/>
      <c r="K293" s="263"/>
      <c r="L293" s="269"/>
      <c r="M293" s="263"/>
      <c r="N293" s="263"/>
      <c r="O293" s="260"/>
      <c r="P293" s="187"/>
    </row>
    <row r="294" spans="1:17" ht="17.25" customHeight="1" x14ac:dyDescent="0.25">
      <c r="A294" s="7"/>
      <c r="B294" s="16" t="s">
        <v>5</v>
      </c>
      <c r="C294" s="41"/>
      <c r="D294" s="12"/>
      <c r="E294" s="24"/>
      <c r="F294" s="33"/>
      <c r="G294" s="20"/>
      <c r="H294" s="178"/>
      <c r="I294" s="24"/>
      <c r="J294" s="179"/>
      <c r="K294" s="24"/>
      <c r="L294" s="179"/>
      <c r="M294" s="24"/>
      <c r="N294" s="24"/>
      <c r="O294" s="179"/>
      <c r="P294" s="194"/>
    </row>
    <row r="295" spans="1:17" ht="17.25" customHeight="1" x14ac:dyDescent="0.25">
      <c r="A295" s="18" t="s">
        <v>91</v>
      </c>
      <c r="B295" s="49"/>
      <c r="C295" s="42" t="s">
        <v>92</v>
      </c>
      <c r="D295" s="12">
        <v>2.33</v>
      </c>
      <c r="E295" s="20">
        <v>8.1199999999999992</v>
      </c>
      <c r="F295" s="33">
        <v>15.549999999999997</v>
      </c>
      <c r="G295" s="12">
        <v>144.59999999999997</v>
      </c>
      <c r="H295" s="12">
        <v>3.2999999999999988E-2</v>
      </c>
      <c r="I295" s="20">
        <v>0</v>
      </c>
      <c r="J295" s="11">
        <v>40</v>
      </c>
      <c r="K295" s="20">
        <v>0.62</v>
      </c>
      <c r="L295" s="11">
        <v>8.1</v>
      </c>
      <c r="M295" s="20">
        <v>22.5</v>
      </c>
      <c r="N295" s="20">
        <v>3.9</v>
      </c>
      <c r="O295" s="11">
        <v>0.38</v>
      </c>
      <c r="P295" s="176" t="s">
        <v>186</v>
      </c>
      <c r="Q295" s="124"/>
    </row>
    <row r="296" spans="1:17" ht="17.25" customHeight="1" x14ac:dyDescent="0.25">
      <c r="A296" s="18" t="s">
        <v>36</v>
      </c>
      <c r="B296" s="49"/>
      <c r="C296" s="42">
        <v>180</v>
      </c>
      <c r="D296" s="12">
        <v>7.8</v>
      </c>
      <c r="E296" s="20">
        <v>4.6900000000000004</v>
      </c>
      <c r="F296" s="33">
        <v>30.16</v>
      </c>
      <c r="G296" s="12">
        <v>168.84</v>
      </c>
      <c r="H296" s="12">
        <v>0.16200000000000003</v>
      </c>
      <c r="I296" s="20">
        <v>0.8640000000000001</v>
      </c>
      <c r="J296" s="11">
        <v>13.320000000000004</v>
      </c>
      <c r="K296" s="20">
        <v>0.46200000000000008</v>
      </c>
      <c r="L296" s="11">
        <v>132.49800000000002</v>
      </c>
      <c r="M296" s="20">
        <v>208.78200000000007</v>
      </c>
      <c r="N296" s="20">
        <v>63.738000000000014</v>
      </c>
      <c r="O296" s="11">
        <v>1.5420000000000003</v>
      </c>
      <c r="P296" s="176" t="s">
        <v>277</v>
      </c>
      <c r="Q296" s="124"/>
    </row>
    <row r="297" spans="1:17" ht="17.25" customHeight="1" x14ac:dyDescent="0.25">
      <c r="A297" s="18" t="s">
        <v>80</v>
      </c>
      <c r="B297" s="49"/>
      <c r="C297" s="42" t="s">
        <v>216</v>
      </c>
      <c r="D297" s="12">
        <v>2.4249999999999998</v>
      </c>
      <c r="E297" s="20">
        <v>4.9525499999999996</v>
      </c>
      <c r="F297" s="33">
        <v>13.747749999999998</v>
      </c>
      <c r="G297" s="12">
        <v>99.14</v>
      </c>
      <c r="H297" s="12">
        <v>4.859999999999999E-2</v>
      </c>
      <c r="I297" s="20">
        <v>0</v>
      </c>
      <c r="J297" s="11">
        <v>29.134999999999998</v>
      </c>
      <c r="K297" s="20">
        <v>0.72500000000000009</v>
      </c>
      <c r="L297" s="11">
        <v>11.01135</v>
      </c>
      <c r="M297" s="20">
        <v>29.904000000000003</v>
      </c>
      <c r="N297" s="20">
        <v>8.5887000000000011</v>
      </c>
      <c r="O297" s="11">
        <v>0.50050000000000006</v>
      </c>
      <c r="P297" s="176" t="s">
        <v>217</v>
      </c>
      <c r="Q297" s="124"/>
    </row>
    <row r="298" spans="1:17" ht="17.25" customHeight="1" x14ac:dyDescent="0.25">
      <c r="A298" s="18" t="s">
        <v>45</v>
      </c>
      <c r="B298" s="49"/>
      <c r="C298" s="42" t="s">
        <v>230</v>
      </c>
      <c r="D298" s="12">
        <v>3.1659999999999999</v>
      </c>
      <c r="E298" s="20">
        <v>2.6780000000000004</v>
      </c>
      <c r="F298" s="33">
        <v>5.9660000000000011</v>
      </c>
      <c r="G298" s="12">
        <v>60.600000000000009</v>
      </c>
      <c r="H298" s="12">
        <v>4.4000000000000004E-2</v>
      </c>
      <c r="I298" s="20">
        <v>1.3</v>
      </c>
      <c r="J298" s="11">
        <v>20</v>
      </c>
      <c r="K298" s="20">
        <v>0</v>
      </c>
      <c r="L298" s="11">
        <v>125.48</v>
      </c>
      <c r="M298" s="20">
        <v>90</v>
      </c>
      <c r="N298" s="20">
        <v>14</v>
      </c>
      <c r="O298" s="11">
        <v>0.10400000000000001</v>
      </c>
      <c r="P298" s="176" t="s">
        <v>231</v>
      </c>
      <c r="Q298" s="124"/>
    </row>
    <row r="299" spans="1:17" x14ac:dyDescent="0.25">
      <c r="A299" s="18" t="s">
        <v>70</v>
      </c>
      <c r="B299" s="9"/>
      <c r="C299" s="42">
        <v>120</v>
      </c>
      <c r="D299" s="12">
        <v>0.48</v>
      </c>
      <c r="E299" s="20">
        <v>0.48</v>
      </c>
      <c r="F299" s="20">
        <v>11.759999999999998</v>
      </c>
      <c r="G299" s="20">
        <v>56.399999999999984</v>
      </c>
      <c r="H299" s="10">
        <v>3.599999999999999E-2</v>
      </c>
      <c r="I299" s="19">
        <v>11.999999999999996</v>
      </c>
      <c r="J299" s="47">
        <v>0</v>
      </c>
      <c r="K299" s="19">
        <v>0.24</v>
      </c>
      <c r="L299" s="47">
        <v>19.2</v>
      </c>
      <c r="M299" s="19">
        <v>13.2</v>
      </c>
      <c r="N299" s="19">
        <v>10.799999999999999</v>
      </c>
      <c r="O299" s="47">
        <v>2.6399999999999997</v>
      </c>
      <c r="P299" s="176" t="s">
        <v>189</v>
      </c>
      <c r="Q299" s="124"/>
    </row>
    <row r="300" spans="1:17" ht="24.75" thickBot="1" x14ac:dyDescent="0.3">
      <c r="A300" s="18" t="s">
        <v>37</v>
      </c>
      <c r="B300" s="49"/>
      <c r="C300" s="42">
        <v>30</v>
      </c>
      <c r="D300" s="12">
        <v>2.25</v>
      </c>
      <c r="E300" s="20">
        <v>0.87</v>
      </c>
      <c r="F300" s="33">
        <v>15.419999999999998</v>
      </c>
      <c r="G300" s="12">
        <v>78.599999999999994</v>
      </c>
      <c r="H300" s="12">
        <v>3.3000000000000002E-2</v>
      </c>
      <c r="I300" s="20">
        <v>0</v>
      </c>
      <c r="J300" s="11">
        <v>0</v>
      </c>
      <c r="K300" s="20">
        <v>0.51</v>
      </c>
      <c r="L300" s="11">
        <v>5.7</v>
      </c>
      <c r="M300" s="20">
        <v>19.5</v>
      </c>
      <c r="N300" s="20">
        <v>3.9</v>
      </c>
      <c r="O300" s="11">
        <v>0.36</v>
      </c>
      <c r="P300" s="176" t="s">
        <v>188</v>
      </c>
      <c r="Q300" s="124"/>
    </row>
    <row r="301" spans="1:17" ht="16.5" thickBot="1" x14ac:dyDescent="0.3">
      <c r="A301" s="183" t="s">
        <v>167</v>
      </c>
      <c r="B301" s="98"/>
      <c r="C301" s="58">
        <v>620</v>
      </c>
      <c r="D301" s="22">
        <f>SUM(D295:D300)</f>
        <v>18.451000000000001</v>
      </c>
      <c r="E301" s="22">
        <f t="shared" ref="E301:O301" si="58">SUM(E295:E300)</f>
        <v>21.79055</v>
      </c>
      <c r="F301" s="22">
        <f t="shared" si="58"/>
        <v>92.603749999999977</v>
      </c>
      <c r="G301" s="22">
        <f t="shared" si="58"/>
        <v>608.17999999999995</v>
      </c>
      <c r="H301" s="22">
        <f t="shared" si="58"/>
        <v>0.35659999999999992</v>
      </c>
      <c r="I301" s="22">
        <f t="shared" si="58"/>
        <v>14.163999999999996</v>
      </c>
      <c r="J301" s="22">
        <f t="shared" si="58"/>
        <v>102.45500000000001</v>
      </c>
      <c r="K301" s="22">
        <f t="shared" si="58"/>
        <v>2.5570000000000004</v>
      </c>
      <c r="L301" s="22">
        <f t="shared" si="58"/>
        <v>301.98935</v>
      </c>
      <c r="M301" s="22">
        <f t="shared" si="58"/>
        <v>383.88600000000008</v>
      </c>
      <c r="N301" s="22">
        <f t="shared" si="58"/>
        <v>104.92670000000003</v>
      </c>
      <c r="O301" s="22">
        <f t="shared" si="58"/>
        <v>5.5265000000000004</v>
      </c>
      <c r="P301" s="195"/>
    </row>
    <row r="302" spans="1:17" x14ac:dyDescent="0.25">
      <c r="A302" s="7"/>
      <c r="B302" s="16" t="s">
        <v>168</v>
      </c>
      <c r="C302" s="42"/>
      <c r="D302" s="12"/>
      <c r="E302" s="24"/>
      <c r="F302" s="11"/>
      <c r="G302" s="24"/>
      <c r="H302" s="11"/>
      <c r="I302" s="20"/>
      <c r="J302" s="11"/>
      <c r="K302" s="20"/>
      <c r="L302" s="11"/>
      <c r="M302" s="20"/>
      <c r="N302" s="20"/>
      <c r="O302" s="11"/>
      <c r="P302" s="194"/>
    </row>
    <row r="303" spans="1:17" s="68" customFormat="1" ht="16.5" thickBot="1" x14ac:dyDescent="0.3">
      <c r="A303" s="18" t="s">
        <v>86</v>
      </c>
      <c r="B303" s="49"/>
      <c r="C303" s="42">
        <v>200</v>
      </c>
      <c r="D303" s="11">
        <v>5.8</v>
      </c>
      <c r="E303" s="20">
        <v>5</v>
      </c>
      <c r="F303" s="20">
        <v>9.6</v>
      </c>
      <c r="G303" s="33">
        <v>107</v>
      </c>
      <c r="H303" s="11">
        <v>3.5999999999999997E-2</v>
      </c>
      <c r="I303" s="20">
        <v>6.3E-2</v>
      </c>
      <c r="J303" s="11">
        <v>36</v>
      </c>
      <c r="K303" s="20">
        <v>0</v>
      </c>
      <c r="L303" s="11">
        <v>223.2</v>
      </c>
      <c r="M303" s="20">
        <v>165.6</v>
      </c>
      <c r="N303" s="20">
        <v>25.2</v>
      </c>
      <c r="O303" s="11">
        <v>0.18</v>
      </c>
      <c r="P303" s="176" t="s">
        <v>233</v>
      </c>
      <c r="Q303" s="108"/>
    </row>
    <row r="304" spans="1:17" s="23" customFormat="1" ht="16.5" thickBot="1" x14ac:dyDescent="0.3">
      <c r="A304" s="183" t="s">
        <v>167</v>
      </c>
      <c r="B304" s="99"/>
      <c r="C304" s="21">
        <f>C303</f>
        <v>200</v>
      </c>
      <c r="D304" s="21">
        <f t="shared" ref="D304:G304" si="59">D303</f>
        <v>5.8</v>
      </c>
      <c r="E304" s="21">
        <f t="shared" si="59"/>
        <v>5</v>
      </c>
      <c r="F304" s="21">
        <f t="shared" si="59"/>
        <v>9.6</v>
      </c>
      <c r="G304" s="21">
        <f t="shared" si="59"/>
        <v>107</v>
      </c>
      <c r="H304" s="22">
        <f>H303</f>
        <v>3.5999999999999997E-2</v>
      </c>
      <c r="I304" s="22">
        <f t="shared" ref="I304:O304" si="60">I303</f>
        <v>6.3E-2</v>
      </c>
      <c r="J304" s="22">
        <f t="shared" si="60"/>
        <v>36</v>
      </c>
      <c r="K304" s="22">
        <f t="shared" si="60"/>
        <v>0</v>
      </c>
      <c r="L304" s="22">
        <f t="shared" si="60"/>
        <v>223.2</v>
      </c>
      <c r="M304" s="22">
        <f t="shared" si="60"/>
        <v>165.6</v>
      </c>
      <c r="N304" s="22">
        <f t="shared" si="60"/>
        <v>25.2</v>
      </c>
      <c r="O304" s="22">
        <f t="shared" si="60"/>
        <v>0.18</v>
      </c>
      <c r="P304" s="195"/>
      <c r="Q304" s="123"/>
    </row>
    <row r="305" spans="1:18" s="23" customFormat="1" ht="24.75" thickBot="1" x14ac:dyDescent="0.3">
      <c r="A305" s="249" t="s">
        <v>367</v>
      </c>
      <c r="B305" s="250"/>
      <c r="C305" s="165">
        <f>C301+C304</f>
        <v>820</v>
      </c>
      <c r="D305" s="85">
        <f t="shared" ref="D305:O305" si="61">D301+D304</f>
        <v>24.251000000000001</v>
      </c>
      <c r="E305" s="85">
        <f t="shared" si="61"/>
        <v>26.79055</v>
      </c>
      <c r="F305" s="85">
        <f t="shared" si="61"/>
        <v>102.20374999999997</v>
      </c>
      <c r="G305" s="85">
        <f t="shared" si="61"/>
        <v>715.18</v>
      </c>
      <c r="H305" s="85">
        <f t="shared" si="61"/>
        <v>0.39259999999999989</v>
      </c>
      <c r="I305" s="85">
        <f t="shared" si="61"/>
        <v>14.226999999999997</v>
      </c>
      <c r="J305" s="85">
        <f t="shared" si="61"/>
        <v>138.45500000000001</v>
      </c>
      <c r="K305" s="85">
        <f t="shared" si="61"/>
        <v>2.5570000000000004</v>
      </c>
      <c r="L305" s="85">
        <f t="shared" si="61"/>
        <v>525.18934999999999</v>
      </c>
      <c r="M305" s="85">
        <f t="shared" si="61"/>
        <v>549.4860000000001</v>
      </c>
      <c r="N305" s="85">
        <f t="shared" si="61"/>
        <v>130.12670000000003</v>
      </c>
      <c r="O305" s="85">
        <f t="shared" si="61"/>
        <v>5.7065000000000001</v>
      </c>
      <c r="P305" s="194"/>
      <c r="Q305" s="123">
        <f>G305/2720</f>
        <v>0.26293382352941175</v>
      </c>
      <c r="R305" s="131" t="s">
        <v>323</v>
      </c>
    </row>
    <row r="306" spans="1:18" x14ac:dyDescent="0.25">
      <c r="A306" s="7"/>
      <c r="B306" s="16" t="s">
        <v>12</v>
      </c>
      <c r="C306" s="17"/>
      <c r="D306" s="179"/>
      <c r="E306" s="24"/>
      <c r="F306" s="24"/>
      <c r="G306" s="180"/>
      <c r="H306" s="179"/>
      <c r="I306" s="24"/>
      <c r="J306" s="179"/>
      <c r="K306" s="24"/>
      <c r="L306" s="179"/>
      <c r="M306" s="24"/>
      <c r="N306" s="24"/>
      <c r="O306" s="179"/>
      <c r="P306" s="198"/>
    </row>
    <row r="307" spans="1:18" x14ac:dyDescent="0.25">
      <c r="A307" s="18" t="s">
        <v>107</v>
      </c>
      <c r="B307" s="49"/>
      <c r="C307" s="19">
        <v>100</v>
      </c>
      <c r="D307" s="11">
        <v>0.8</v>
      </c>
      <c r="E307" s="20">
        <v>0.1</v>
      </c>
      <c r="F307" s="20">
        <v>2.5</v>
      </c>
      <c r="G307" s="33">
        <v>14</v>
      </c>
      <c r="H307" s="11">
        <v>0.03</v>
      </c>
      <c r="I307" s="20">
        <v>10</v>
      </c>
      <c r="J307" s="11">
        <v>0</v>
      </c>
      <c r="K307" s="20">
        <v>0.1</v>
      </c>
      <c r="L307" s="11">
        <v>23</v>
      </c>
      <c r="M307" s="20">
        <v>42</v>
      </c>
      <c r="N307" s="20">
        <v>14</v>
      </c>
      <c r="O307" s="11">
        <v>0.6</v>
      </c>
      <c r="P307" s="205" t="s">
        <v>194</v>
      </c>
    </row>
    <row r="308" spans="1:18" ht="31.5" x14ac:dyDescent="0.25">
      <c r="A308" s="18" t="s">
        <v>339</v>
      </c>
      <c r="B308" s="49"/>
      <c r="C308" s="19" t="s">
        <v>368</v>
      </c>
      <c r="D308" s="11">
        <v>5.7516699999999998</v>
      </c>
      <c r="E308" s="20">
        <v>17.88203</v>
      </c>
      <c r="F308" s="20">
        <v>18.87445</v>
      </c>
      <c r="G308" s="33">
        <v>165.821</v>
      </c>
      <c r="H308" s="11">
        <v>0.11280999999999999</v>
      </c>
      <c r="I308" s="20">
        <v>5.8049999999999997</v>
      </c>
      <c r="J308" s="11">
        <v>23.25</v>
      </c>
      <c r="K308" s="20">
        <v>1.6954</v>
      </c>
      <c r="L308" s="11">
        <v>35.767199999999995</v>
      </c>
      <c r="M308" s="20">
        <v>95.067599999999999</v>
      </c>
      <c r="N308" s="20">
        <v>28.892000000000003</v>
      </c>
      <c r="O308" s="11">
        <v>1.3466</v>
      </c>
      <c r="P308" s="205" t="s">
        <v>286</v>
      </c>
    </row>
    <row r="309" spans="1:18" ht="31.5" x14ac:dyDescent="0.25">
      <c r="A309" s="18" t="s">
        <v>130</v>
      </c>
      <c r="B309" s="49"/>
      <c r="C309" s="19" t="s">
        <v>265</v>
      </c>
      <c r="D309" s="11">
        <v>10.0512</v>
      </c>
      <c r="E309" s="20">
        <v>9.7781333333333347</v>
      </c>
      <c r="F309" s="20">
        <v>10.309600000000003</v>
      </c>
      <c r="G309" s="33">
        <v>169.36000000000004</v>
      </c>
      <c r="H309" s="11">
        <v>5.8933333333333351E-2</v>
      </c>
      <c r="I309" s="20">
        <v>0.32773333333333332</v>
      </c>
      <c r="J309" s="11">
        <v>34.13333333333334</v>
      </c>
      <c r="K309" s="20">
        <v>0.6325333333333335</v>
      </c>
      <c r="L309" s="11">
        <v>30.970666666666666</v>
      </c>
      <c r="M309" s="20">
        <v>108.02933333333335</v>
      </c>
      <c r="N309" s="20">
        <v>19.512</v>
      </c>
      <c r="O309" s="11">
        <v>0.99226666666666674</v>
      </c>
      <c r="P309" s="205" t="s">
        <v>287</v>
      </c>
    </row>
    <row r="310" spans="1:18" x14ac:dyDescent="0.25">
      <c r="A310" s="18" t="s">
        <v>15</v>
      </c>
      <c r="B310" s="73"/>
      <c r="C310" s="19">
        <v>180</v>
      </c>
      <c r="D310" s="11">
        <v>10.523999999999999</v>
      </c>
      <c r="E310" s="20">
        <v>2.7600000000000007</v>
      </c>
      <c r="F310" s="20">
        <v>47.675999999999995</v>
      </c>
      <c r="G310" s="33">
        <v>256.8</v>
      </c>
      <c r="H310" s="11">
        <v>0.252</v>
      </c>
      <c r="I310" s="20"/>
      <c r="J310" s="11"/>
      <c r="K310" s="20">
        <v>0.46800000000000003</v>
      </c>
      <c r="L310" s="11">
        <v>28.788000000000004</v>
      </c>
      <c r="M310" s="20">
        <v>248.82</v>
      </c>
      <c r="N310" s="20">
        <v>168.624</v>
      </c>
      <c r="O310" s="11">
        <v>5.652000000000001</v>
      </c>
      <c r="P310" s="205" t="s">
        <v>288</v>
      </c>
    </row>
    <row r="311" spans="1:18" x14ac:dyDescent="0.25">
      <c r="A311" s="76" t="s">
        <v>34</v>
      </c>
      <c r="B311" s="9"/>
      <c r="C311" s="19">
        <v>180</v>
      </c>
      <c r="D311" s="11">
        <v>0.9</v>
      </c>
      <c r="E311" s="20">
        <v>0</v>
      </c>
      <c r="F311" s="11">
        <v>18.18</v>
      </c>
      <c r="G311" s="46">
        <v>76.319999999999993</v>
      </c>
      <c r="H311" s="47">
        <v>1.9799999999999998E-2</v>
      </c>
      <c r="I311" s="19">
        <v>3.5999999999999996</v>
      </c>
      <c r="J311" s="47">
        <v>0</v>
      </c>
      <c r="K311" s="19">
        <v>0.18000000000000002</v>
      </c>
      <c r="L311" s="47">
        <v>12.6</v>
      </c>
      <c r="M311" s="19">
        <v>12.6</v>
      </c>
      <c r="N311" s="19">
        <v>7.2</v>
      </c>
      <c r="O311" s="47">
        <v>2.52</v>
      </c>
      <c r="P311" s="176" t="s">
        <v>197</v>
      </c>
    </row>
    <row r="312" spans="1:18" ht="20.25" customHeight="1" x14ac:dyDescent="0.25">
      <c r="A312" s="18" t="s">
        <v>13</v>
      </c>
      <c r="B312" s="9"/>
      <c r="C312" s="19">
        <v>60</v>
      </c>
      <c r="D312" s="11">
        <v>3.96</v>
      </c>
      <c r="E312" s="20">
        <v>0.72</v>
      </c>
      <c r="F312" s="11">
        <v>23.76</v>
      </c>
      <c r="G312" s="20">
        <v>118.80000000000001</v>
      </c>
      <c r="H312" s="11">
        <v>0.10200000000000002</v>
      </c>
      <c r="I312" s="20"/>
      <c r="J312" s="11"/>
      <c r="K312" s="20">
        <v>0.84</v>
      </c>
      <c r="L312" s="11">
        <v>17.400000000000002</v>
      </c>
      <c r="M312" s="20">
        <v>90.000000000000014</v>
      </c>
      <c r="N312" s="20">
        <v>28.200000000000006</v>
      </c>
      <c r="O312" s="11">
        <v>2.3400000000000003</v>
      </c>
      <c r="P312" s="176" t="s">
        <v>198</v>
      </c>
    </row>
    <row r="313" spans="1:18" ht="20.25" customHeight="1" thickBot="1" x14ac:dyDescent="0.3">
      <c r="A313" s="18" t="s">
        <v>35</v>
      </c>
      <c r="B313" s="9"/>
      <c r="C313" s="19">
        <v>50</v>
      </c>
      <c r="D313" s="11">
        <v>3.8</v>
      </c>
      <c r="E313" s="20">
        <v>0.4</v>
      </c>
      <c r="F313" s="11">
        <v>24.6</v>
      </c>
      <c r="G313" s="20">
        <v>117.5</v>
      </c>
      <c r="H313" s="47">
        <v>5.5000000000000007E-2</v>
      </c>
      <c r="I313" s="19">
        <v>0</v>
      </c>
      <c r="J313" s="47">
        <v>0</v>
      </c>
      <c r="K313" s="19">
        <v>0.55000000000000004</v>
      </c>
      <c r="L313" s="47">
        <v>10</v>
      </c>
      <c r="M313" s="19">
        <v>32.5</v>
      </c>
      <c r="N313" s="19">
        <v>7.0000000000000009</v>
      </c>
      <c r="O313" s="47">
        <v>0.55000000000000016</v>
      </c>
      <c r="P313" s="176" t="s">
        <v>188</v>
      </c>
    </row>
    <row r="314" spans="1:18" ht="20.25" customHeight="1" thickBot="1" x14ac:dyDescent="0.3">
      <c r="A314" s="183" t="s">
        <v>167</v>
      </c>
      <c r="B314" s="98"/>
      <c r="C314" s="83">
        <v>951</v>
      </c>
      <c r="D314" s="22">
        <f>SUM(D307:D313)</f>
        <v>35.786869999999993</v>
      </c>
      <c r="E314" s="22">
        <f t="shared" ref="E314:O314" si="62">SUM(E307:E313)</f>
        <v>31.640163333333337</v>
      </c>
      <c r="F314" s="22">
        <f t="shared" si="62"/>
        <v>145.90005000000002</v>
      </c>
      <c r="G314" s="22">
        <f t="shared" si="62"/>
        <v>918.60099999999989</v>
      </c>
      <c r="H314" s="22">
        <f t="shared" si="62"/>
        <v>0.63054333333333334</v>
      </c>
      <c r="I314" s="22">
        <f t="shared" si="62"/>
        <v>19.732733333333336</v>
      </c>
      <c r="J314" s="22">
        <f t="shared" si="62"/>
        <v>57.38333333333334</v>
      </c>
      <c r="K314" s="22">
        <f t="shared" si="62"/>
        <v>4.465933333333334</v>
      </c>
      <c r="L314" s="22">
        <f t="shared" si="62"/>
        <v>158.52586666666667</v>
      </c>
      <c r="M314" s="22">
        <f t="shared" si="62"/>
        <v>629.01693333333344</v>
      </c>
      <c r="N314" s="22">
        <f t="shared" si="62"/>
        <v>273.428</v>
      </c>
      <c r="O314" s="22">
        <f t="shared" si="62"/>
        <v>14.000866666666667</v>
      </c>
      <c r="P314" s="195"/>
      <c r="Q314" s="123">
        <f>G314/2720</f>
        <v>0.3377209558823529</v>
      </c>
      <c r="R314" s="134" t="s">
        <v>320</v>
      </c>
    </row>
    <row r="315" spans="1:18" ht="20.25" customHeight="1" thickBot="1" x14ac:dyDescent="0.3">
      <c r="A315" s="183" t="s">
        <v>169</v>
      </c>
      <c r="B315" s="100"/>
      <c r="C315" s="83">
        <f>C301+C304+C314</f>
        <v>1771</v>
      </c>
      <c r="D315" s="22">
        <f>D301+D304+D314</f>
        <v>60.037869999999998</v>
      </c>
      <c r="E315" s="22">
        <f t="shared" ref="E315:O315" si="63">E301+E304+E314</f>
        <v>58.430713333333337</v>
      </c>
      <c r="F315" s="22">
        <f t="shared" si="63"/>
        <v>248.10379999999998</v>
      </c>
      <c r="G315" s="22">
        <f t="shared" si="63"/>
        <v>1633.7809999999999</v>
      </c>
      <c r="H315" s="22">
        <f t="shared" si="63"/>
        <v>1.0231433333333333</v>
      </c>
      <c r="I315" s="22">
        <f t="shared" si="63"/>
        <v>33.959733333333332</v>
      </c>
      <c r="J315" s="22">
        <f t="shared" si="63"/>
        <v>195.83833333333337</v>
      </c>
      <c r="K315" s="22">
        <f t="shared" si="63"/>
        <v>7.0229333333333344</v>
      </c>
      <c r="L315" s="22">
        <f t="shared" si="63"/>
        <v>683.71521666666672</v>
      </c>
      <c r="M315" s="22">
        <f t="shared" si="63"/>
        <v>1178.5029333333337</v>
      </c>
      <c r="N315" s="22">
        <f t="shared" si="63"/>
        <v>403.55470000000003</v>
      </c>
      <c r="O315" s="22">
        <f t="shared" si="63"/>
        <v>19.707366666666665</v>
      </c>
      <c r="P315" s="195"/>
      <c r="Q315" s="123">
        <f>G315/2720</f>
        <v>0.60065477941176471</v>
      </c>
      <c r="R315" s="131" t="s">
        <v>321</v>
      </c>
    </row>
    <row r="316" spans="1:18" x14ac:dyDescent="0.25">
      <c r="A316" s="185"/>
      <c r="B316" s="9"/>
      <c r="C316" s="8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99"/>
    </row>
    <row r="317" spans="1:18" ht="16.5" thickBot="1" x14ac:dyDescent="0.3">
      <c r="A317" s="75" t="s">
        <v>179</v>
      </c>
      <c r="B317" s="97"/>
      <c r="C317" s="80"/>
      <c r="P317" s="200"/>
    </row>
    <row r="318" spans="1:18" ht="15.75" customHeight="1" x14ac:dyDescent="0.25">
      <c r="A318" s="7" t="s">
        <v>148</v>
      </c>
      <c r="B318" s="82"/>
      <c r="C318" s="41" t="s">
        <v>149</v>
      </c>
      <c r="D318" s="251" t="s">
        <v>150</v>
      </c>
      <c r="E318" s="252"/>
      <c r="F318" s="253"/>
      <c r="G318" s="24" t="s">
        <v>151</v>
      </c>
      <c r="H318" s="264" t="s">
        <v>152</v>
      </c>
      <c r="I318" s="261" t="s">
        <v>153</v>
      </c>
      <c r="J318" s="261" t="s">
        <v>154</v>
      </c>
      <c r="K318" s="261" t="s">
        <v>155</v>
      </c>
      <c r="L318" s="267" t="s">
        <v>156</v>
      </c>
      <c r="M318" s="261" t="s">
        <v>157</v>
      </c>
      <c r="N318" s="261" t="s">
        <v>158</v>
      </c>
      <c r="O318" s="258" t="s">
        <v>159</v>
      </c>
      <c r="P318" s="194" t="s">
        <v>170</v>
      </c>
    </row>
    <row r="319" spans="1:18" ht="16.5" thickBot="1" x14ac:dyDescent="0.3">
      <c r="A319" s="18" t="s">
        <v>160</v>
      </c>
      <c r="B319" s="9"/>
      <c r="C319" s="42" t="s">
        <v>161</v>
      </c>
      <c r="D319" s="254"/>
      <c r="E319" s="255"/>
      <c r="F319" s="256"/>
      <c r="G319" s="20" t="s">
        <v>173</v>
      </c>
      <c r="H319" s="265"/>
      <c r="I319" s="262"/>
      <c r="J319" s="262"/>
      <c r="K319" s="262"/>
      <c r="L319" s="268"/>
      <c r="M319" s="262"/>
      <c r="N319" s="262"/>
      <c r="O319" s="259"/>
      <c r="P319" s="176" t="s">
        <v>171</v>
      </c>
    </row>
    <row r="320" spans="1:18" ht="16.5" thickBot="1" x14ac:dyDescent="0.3">
      <c r="A320" s="13"/>
      <c r="B320" s="93"/>
      <c r="C320" s="57"/>
      <c r="D320" s="14" t="s">
        <v>162</v>
      </c>
      <c r="E320" s="15" t="s">
        <v>163</v>
      </c>
      <c r="F320" s="14" t="s">
        <v>164</v>
      </c>
      <c r="G320" s="14" t="s">
        <v>165</v>
      </c>
      <c r="H320" s="266"/>
      <c r="I320" s="263"/>
      <c r="J320" s="263"/>
      <c r="K320" s="263"/>
      <c r="L320" s="269"/>
      <c r="M320" s="263"/>
      <c r="N320" s="263"/>
      <c r="O320" s="260"/>
      <c r="P320" s="187"/>
      <c r="Q320" s="124"/>
    </row>
    <row r="321" spans="1:18" x14ac:dyDescent="0.25">
      <c r="A321" s="7"/>
      <c r="B321" s="16" t="s">
        <v>5</v>
      </c>
      <c r="C321" s="41"/>
      <c r="D321" s="178"/>
      <c r="E321" s="24"/>
      <c r="F321" s="24"/>
      <c r="G321" s="178"/>
      <c r="H321" s="178"/>
      <c r="I321" s="24"/>
      <c r="J321" s="24"/>
      <c r="K321" s="24"/>
      <c r="L321" s="179"/>
      <c r="M321" s="24"/>
      <c r="N321" s="24"/>
      <c r="O321" s="179"/>
      <c r="P321" s="194"/>
      <c r="Q321" s="124"/>
    </row>
    <row r="322" spans="1:18" x14ac:dyDescent="0.25">
      <c r="A322" s="18" t="s">
        <v>91</v>
      </c>
      <c r="B322" s="49"/>
      <c r="C322" s="42" t="s">
        <v>92</v>
      </c>
      <c r="D322" s="12">
        <v>2.33</v>
      </c>
      <c r="E322" s="20">
        <v>8.1199999999999992</v>
      </c>
      <c r="F322" s="20">
        <v>15.549999999999997</v>
      </c>
      <c r="G322" s="12">
        <v>144.59999999999997</v>
      </c>
      <c r="H322" s="12">
        <v>3.2999999999999988E-2</v>
      </c>
      <c r="I322" s="20">
        <v>0</v>
      </c>
      <c r="J322" s="20">
        <v>40</v>
      </c>
      <c r="K322" s="20">
        <v>0.62</v>
      </c>
      <c r="L322" s="11">
        <v>8.1</v>
      </c>
      <c r="M322" s="20">
        <v>22.5</v>
      </c>
      <c r="N322" s="20">
        <v>3.9</v>
      </c>
      <c r="O322" s="11">
        <v>0.38</v>
      </c>
      <c r="P322" s="176" t="s">
        <v>186</v>
      </c>
      <c r="Q322" s="124"/>
    </row>
    <row r="323" spans="1:18" ht="31.5" x14ac:dyDescent="0.25">
      <c r="A323" s="18" t="s">
        <v>55</v>
      </c>
      <c r="B323" s="49"/>
      <c r="C323" s="42" t="s">
        <v>199</v>
      </c>
      <c r="D323" s="12">
        <v>11.9</v>
      </c>
      <c r="E323" s="20">
        <v>10.6</v>
      </c>
      <c r="F323" s="20">
        <v>34.89</v>
      </c>
      <c r="G323" s="12">
        <v>277.55</v>
      </c>
      <c r="H323" s="12">
        <v>6.0000000000000005E-2</v>
      </c>
      <c r="I323" s="20">
        <v>0.96000000000000008</v>
      </c>
      <c r="J323" s="20">
        <v>34.799999999999997</v>
      </c>
      <c r="K323" s="20">
        <v>0.17000000000000004</v>
      </c>
      <c r="L323" s="11">
        <v>129.46999999999997</v>
      </c>
      <c r="M323" s="20">
        <v>155.94</v>
      </c>
      <c r="N323" s="20">
        <v>36.46</v>
      </c>
      <c r="O323" s="11">
        <v>0.59</v>
      </c>
      <c r="P323" s="176" t="s">
        <v>289</v>
      </c>
      <c r="Q323" s="124"/>
    </row>
    <row r="324" spans="1:18" x14ac:dyDescent="0.25">
      <c r="A324" s="18" t="s">
        <v>46</v>
      </c>
      <c r="B324" s="49"/>
      <c r="C324" s="42" t="s">
        <v>185</v>
      </c>
      <c r="D324" s="12">
        <v>1.46</v>
      </c>
      <c r="E324" s="20">
        <v>1.0765</v>
      </c>
      <c r="F324" s="20">
        <v>11.959999999999999</v>
      </c>
      <c r="G324" s="12">
        <v>63.7</v>
      </c>
      <c r="H324" s="12">
        <v>1.7499999999999998E-2</v>
      </c>
      <c r="I324" s="20">
        <v>0.66999999999999993</v>
      </c>
      <c r="J324" s="20">
        <v>7.9999999999999982</v>
      </c>
      <c r="K324" s="20">
        <v>0</v>
      </c>
      <c r="L324" s="11">
        <v>63.015000000000001</v>
      </c>
      <c r="M324" s="20">
        <v>48.36</v>
      </c>
      <c r="N324" s="20">
        <v>12.2</v>
      </c>
      <c r="O324" s="11">
        <v>1.2999999999999996</v>
      </c>
      <c r="P324" s="176" t="s">
        <v>191</v>
      </c>
      <c r="Q324" s="124"/>
    </row>
    <row r="325" spans="1:18" x14ac:dyDescent="0.25">
      <c r="A325" s="18" t="s">
        <v>70</v>
      </c>
      <c r="B325" s="9"/>
      <c r="C325" s="42">
        <v>120</v>
      </c>
      <c r="D325" s="12">
        <v>0.48</v>
      </c>
      <c r="E325" s="20">
        <v>0.48</v>
      </c>
      <c r="F325" s="20">
        <v>11.759999999999998</v>
      </c>
      <c r="G325" s="12">
        <v>56.399999999999984</v>
      </c>
      <c r="H325" s="12">
        <v>3.599999999999999E-2</v>
      </c>
      <c r="I325" s="20">
        <v>11.999999999999996</v>
      </c>
      <c r="J325" s="20">
        <v>0</v>
      </c>
      <c r="K325" s="20">
        <v>0.24</v>
      </c>
      <c r="L325" s="11">
        <v>19.2</v>
      </c>
      <c r="M325" s="20">
        <v>13.2</v>
      </c>
      <c r="N325" s="20">
        <v>10.799999999999999</v>
      </c>
      <c r="O325" s="11">
        <v>2.6399999999999997</v>
      </c>
      <c r="P325" s="176" t="s">
        <v>189</v>
      </c>
      <c r="Q325" s="124"/>
    </row>
    <row r="326" spans="1:18" ht="24.75" thickBot="1" x14ac:dyDescent="0.3">
      <c r="A326" s="18" t="s">
        <v>37</v>
      </c>
      <c r="B326" s="49"/>
      <c r="C326" s="42">
        <v>30</v>
      </c>
      <c r="D326" s="12">
        <v>2.25</v>
      </c>
      <c r="E326" s="20">
        <v>0.87</v>
      </c>
      <c r="F326" s="33">
        <v>15.419999999999998</v>
      </c>
      <c r="G326" s="12">
        <v>78.599999999999994</v>
      </c>
      <c r="H326" s="12">
        <v>3.3000000000000002E-2</v>
      </c>
      <c r="I326" s="20">
        <v>0</v>
      </c>
      <c r="J326" s="11">
        <v>0</v>
      </c>
      <c r="K326" s="20">
        <v>0.51</v>
      </c>
      <c r="L326" s="11">
        <v>5.7</v>
      </c>
      <c r="M326" s="20">
        <v>19.5</v>
      </c>
      <c r="N326" s="20">
        <v>3.9</v>
      </c>
      <c r="O326" s="11">
        <v>0.36</v>
      </c>
      <c r="P326" s="176" t="s">
        <v>188</v>
      </c>
      <c r="Q326" s="124"/>
    </row>
    <row r="327" spans="1:18" ht="16.5" thickBot="1" x14ac:dyDescent="0.3">
      <c r="A327" s="183" t="s">
        <v>167</v>
      </c>
      <c r="B327" s="100"/>
      <c r="C327" s="58">
        <v>595</v>
      </c>
      <c r="D327" s="37">
        <f>SUM(D322:D326)</f>
        <v>18.420000000000002</v>
      </c>
      <c r="E327" s="37">
        <f t="shared" ref="E327:O327" si="64">SUM(E322:E326)</f>
        <v>21.1465</v>
      </c>
      <c r="F327" s="37">
        <f t="shared" si="64"/>
        <v>89.58</v>
      </c>
      <c r="G327" s="37">
        <f t="shared" si="64"/>
        <v>620.85</v>
      </c>
      <c r="H327" s="37">
        <f t="shared" si="64"/>
        <v>0.17949999999999999</v>
      </c>
      <c r="I327" s="37">
        <f t="shared" si="64"/>
        <v>13.629999999999995</v>
      </c>
      <c r="J327" s="37">
        <f t="shared" si="64"/>
        <v>82.8</v>
      </c>
      <c r="K327" s="37">
        <f t="shared" si="64"/>
        <v>1.54</v>
      </c>
      <c r="L327" s="37">
        <f t="shared" si="64"/>
        <v>225.48499999999996</v>
      </c>
      <c r="M327" s="37">
        <f t="shared" si="64"/>
        <v>259.5</v>
      </c>
      <c r="N327" s="37">
        <f t="shared" si="64"/>
        <v>67.260000000000005</v>
      </c>
      <c r="O327" s="37">
        <f t="shared" si="64"/>
        <v>5.27</v>
      </c>
      <c r="P327" s="201"/>
      <c r="Q327" s="124"/>
    </row>
    <row r="328" spans="1:18" x14ac:dyDescent="0.25">
      <c r="A328" s="18"/>
      <c r="B328" s="49" t="s">
        <v>168</v>
      </c>
      <c r="C328" s="43"/>
      <c r="D328" s="20"/>
      <c r="E328" s="20"/>
      <c r="F328" s="20"/>
      <c r="G328" s="12"/>
      <c r="H328" s="12"/>
      <c r="I328" s="20"/>
      <c r="J328" s="20"/>
      <c r="K328" s="20"/>
      <c r="L328" s="11"/>
      <c r="M328" s="20"/>
      <c r="N328" s="20"/>
      <c r="O328" s="11"/>
      <c r="P328" s="176"/>
      <c r="Q328" s="124"/>
    </row>
    <row r="329" spans="1:18" ht="16.5" thickBot="1" x14ac:dyDescent="0.3">
      <c r="A329" s="18" t="s">
        <v>88</v>
      </c>
      <c r="B329" s="9"/>
      <c r="C329" s="42">
        <v>200</v>
      </c>
      <c r="D329" s="11">
        <v>5.8</v>
      </c>
      <c r="E329" s="20">
        <v>5</v>
      </c>
      <c r="F329" s="11">
        <v>9.6</v>
      </c>
      <c r="G329" s="20">
        <v>107</v>
      </c>
      <c r="H329" s="11">
        <v>0.08</v>
      </c>
      <c r="I329" s="20">
        <v>2.6</v>
      </c>
      <c r="J329" s="20">
        <v>40</v>
      </c>
      <c r="K329" s="20"/>
      <c r="L329" s="11">
        <v>240</v>
      </c>
      <c r="M329" s="20">
        <v>180</v>
      </c>
      <c r="N329" s="20">
        <v>28</v>
      </c>
      <c r="O329" s="11">
        <v>0.2</v>
      </c>
      <c r="P329" s="188" t="s">
        <v>192</v>
      </c>
      <c r="Q329" s="124"/>
    </row>
    <row r="330" spans="1:18" ht="16.5" thickBot="1" x14ac:dyDescent="0.3">
      <c r="A330" s="183" t="s">
        <v>167</v>
      </c>
      <c r="B330" s="99"/>
      <c r="C330" s="21">
        <f>C329</f>
        <v>200</v>
      </c>
      <c r="D330" s="21">
        <f t="shared" ref="D330:G330" si="65">D329</f>
        <v>5.8</v>
      </c>
      <c r="E330" s="21">
        <f t="shared" si="65"/>
        <v>5</v>
      </c>
      <c r="F330" s="21">
        <f t="shared" si="65"/>
        <v>9.6</v>
      </c>
      <c r="G330" s="21">
        <f t="shared" si="65"/>
        <v>107</v>
      </c>
      <c r="H330" s="22">
        <f t="shared" ref="H330:O330" si="66">SUM(H329:H329)</f>
        <v>0.08</v>
      </c>
      <c r="I330" s="22">
        <f t="shared" si="66"/>
        <v>2.6</v>
      </c>
      <c r="J330" s="22">
        <f t="shared" si="66"/>
        <v>40</v>
      </c>
      <c r="K330" s="22">
        <f t="shared" si="66"/>
        <v>0</v>
      </c>
      <c r="L330" s="22">
        <f t="shared" si="66"/>
        <v>240</v>
      </c>
      <c r="M330" s="22">
        <f t="shared" si="66"/>
        <v>180</v>
      </c>
      <c r="N330" s="22">
        <f t="shared" si="66"/>
        <v>28</v>
      </c>
      <c r="O330" s="22">
        <f t="shared" si="66"/>
        <v>0.2</v>
      </c>
      <c r="P330" s="195"/>
      <c r="Q330" s="124"/>
    </row>
    <row r="331" spans="1:18" ht="24.75" thickBot="1" x14ac:dyDescent="0.3">
      <c r="A331" s="249" t="s">
        <v>367</v>
      </c>
      <c r="B331" s="250"/>
      <c r="C331" s="107">
        <f>C327+C330</f>
        <v>795</v>
      </c>
      <c r="D331" s="107">
        <f t="shared" ref="D331:O331" si="67">D327+D330</f>
        <v>24.220000000000002</v>
      </c>
      <c r="E331" s="85">
        <f t="shared" si="67"/>
        <v>26.1465</v>
      </c>
      <c r="F331" s="107">
        <f t="shared" si="67"/>
        <v>99.179999999999993</v>
      </c>
      <c r="G331" s="107">
        <f t="shared" si="67"/>
        <v>727.85</v>
      </c>
      <c r="H331" s="107">
        <f t="shared" si="67"/>
        <v>0.25950000000000001</v>
      </c>
      <c r="I331" s="107">
        <f t="shared" si="67"/>
        <v>16.229999999999997</v>
      </c>
      <c r="J331" s="107">
        <f t="shared" si="67"/>
        <v>122.8</v>
      </c>
      <c r="K331" s="107">
        <f t="shared" si="67"/>
        <v>1.54</v>
      </c>
      <c r="L331" s="107">
        <f t="shared" si="67"/>
        <v>465.48499999999996</v>
      </c>
      <c r="M331" s="107">
        <f t="shared" si="67"/>
        <v>439.5</v>
      </c>
      <c r="N331" s="107">
        <f t="shared" si="67"/>
        <v>95.26</v>
      </c>
      <c r="O331" s="107">
        <f t="shared" si="67"/>
        <v>5.47</v>
      </c>
      <c r="P331" s="194"/>
      <c r="Q331" s="123">
        <f>G331/2720</f>
        <v>0.26759191176470587</v>
      </c>
      <c r="R331" s="131" t="s">
        <v>323</v>
      </c>
    </row>
    <row r="332" spans="1:18" x14ac:dyDescent="0.25">
      <c r="A332" s="7"/>
      <c r="B332" s="16" t="s">
        <v>12</v>
      </c>
      <c r="C332" s="59"/>
      <c r="D332" s="178"/>
      <c r="E332" s="24"/>
      <c r="F332" s="179"/>
      <c r="G332" s="24"/>
      <c r="H332" s="179"/>
      <c r="I332" s="24"/>
      <c r="J332" s="24"/>
      <c r="K332" s="24"/>
      <c r="L332" s="179"/>
      <c r="M332" s="24"/>
      <c r="N332" s="24"/>
      <c r="O332" s="179"/>
      <c r="P332" s="198"/>
    </row>
    <row r="333" spans="1:18" x14ac:dyDescent="0.25">
      <c r="A333" s="18" t="s">
        <v>51</v>
      </c>
      <c r="B333" s="49"/>
      <c r="C333" s="43">
        <v>100</v>
      </c>
      <c r="D333" s="11">
        <v>1.1000000000000001</v>
      </c>
      <c r="E333" s="20">
        <v>0.2</v>
      </c>
      <c r="F333" s="11">
        <v>3.8</v>
      </c>
      <c r="G333" s="20">
        <v>24</v>
      </c>
      <c r="H333" s="11">
        <v>0.06</v>
      </c>
      <c r="I333" s="20">
        <v>25</v>
      </c>
      <c r="J333" s="20">
        <v>0</v>
      </c>
      <c r="K333" s="20">
        <v>0.7</v>
      </c>
      <c r="L333" s="11">
        <v>14</v>
      </c>
      <c r="M333" s="20">
        <v>26</v>
      </c>
      <c r="N333" s="20">
        <v>20</v>
      </c>
      <c r="O333" s="11">
        <v>0.9</v>
      </c>
      <c r="P333" s="205" t="s">
        <v>194</v>
      </c>
    </row>
    <row r="334" spans="1:18" ht="31.5" x14ac:dyDescent="0.25">
      <c r="A334" s="18" t="s">
        <v>370</v>
      </c>
      <c r="B334" s="49"/>
      <c r="C334" s="43" t="s">
        <v>207</v>
      </c>
      <c r="D334" s="11">
        <v>7.83</v>
      </c>
      <c r="E334" s="20">
        <v>10.125999999999999</v>
      </c>
      <c r="F334" s="11">
        <v>21.568999999999999</v>
      </c>
      <c r="G334" s="20">
        <v>174.45</v>
      </c>
      <c r="H334" s="11">
        <v>0.23150000000000001</v>
      </c>
      <c r="I334" s="20">
        <v>6.0609999999999999</v>
      </c>
      <c r="J334" s="20">
        <v>5.82</v>
      </c>
      <c r="K334" s="20">
        <v>2.5169999999999999</v>
      </c>
      <c r="L334" s="11">
        <v>48.034999999999997</v>
      </c>
      <c r="M334" s="20">
        <v>104.5</v>
      </c>
      <c r="N334" s="20">
        <v>37.603000000000002</v>
      </c>
      <c r="O334" s="11">
        <v>2.238</v>
      </c>
      <c r="P334" s="205"/>
    </row>
    <row r="335" spans="1:18" x14ac:dyDescent="0.25">
      <c r="A335" s="18" t="s">
        <v>133</v>
      </c>
      <c r="B335" s="49"/>
      <c r="C335" s="43" t="s">
        <v>222</v>
      </c>
      <c r="D335" s="11">
        <v>14.030909090909091</v>
      </c>
      <c r="E335" s="20">
        <v>13.474545454545455</v>
      </c>
      <c r="F335" s="11">
        <v>4.8200000000000012</v>
      </c>
      <c r="G335" s="20">
        <v>196.82727272727277</v>
      </c>
      <c r="H335" s="11">
        <v>0.1140909090909091</v>
      </c>
      <c r="I335" s="20">
        <v>2.418181818181818</v>
      </c>
      <c r="J335" s="20">
        <v>44.54545454545454</v>
      </c>
      <c r="K335" s="20">
        <v>4.6381818181818169</v>
      </c>
      <c r="L335" s="11">
        <v>40.418181818181814</v>
      </c>
      <c r="M335" s="20">
        <v>171.98909090909089</v>
      </c>
      <c r="N335" s="20">
        <v>44.527272727272717</v>
      </c>
      <c r="O335" s="11">
        <v>0.84363636363636352</v>
      </c>
      <c r="P335" s="205" t="s">
        <v>196</v>
      </c>
    </row>
    <row r="336" spans="1:18" x14ac:dyDescent="0.25">
      <c r="A336" s="18" t="s">
        <v>20</v>
      </c>
      <c r="B336" s="73"/>
      <c r="C336" s="19" t="s">
        <v>230</v>
      </c>
      <c r="D336" s="11">
        <v>4.0860000000000003</v>
      </c>
      <c r="E336" s="20">
        <v>6.4019999999999992</v>
      </c>
      <c r="F336" s="11">
        <v>27.251999999999995</v>
      </c>
      <c r="G336" s="20">
        <v>182.99999999999997</v>
      </c>
      <c r="H336" s="11">
        <v>0.18599999999999997</v>
      </c>
      <c r="I336" s="20">
        <v>24.213999999999992</v>
      </c>
      <c r="J336" s="20">
        <v>0</v>
      </c>
      <c r="K336" s="20">
        <v>0.24199999999999999</v>
      </c>
      <c r="L336" s="11">
        <v>49.3</v>
      </c>
      <c r="M336" s="20">
        <v>115.45999999999998</v>
      </c>
      <c r="N336" s="20">
        <v>36.999999999999993</v>
      </c>
      <c r="O336" s="11">
        <v>1.3459999999999999</v>
      </c>
      <c r="P336" s="176" t="s">
        <v>276</v>
      </c>
    </row>
    <row r="337" spans="1:18" x14ac:dyDescent="0.25">
      <c r="A337" s="18" t="s">
        <v>395</v>
      </c>
      <c r="B337" s="9"/>
      <c r="C337" s="19">
        <v>200</v>
      </c>
      <c r="D337" s="12">
        <v>0.66200000000000003</v>
      </c>
      <c r="E337" s="20">
        <v>0.09</v>
      </c>
      <c r="F337" s="11">
        <v>22.033999999999992</v>
      </c>
      <c r="G337" s="20">
        <v>92.799999999999983</v>
      </c>
      <c r="H337" s="11">
        <v>1.5999999999999997E-2</v>
      </c>
      <c r="I337" s="20">
        <v>0.72599999999999976</v>
      </c>
      <c r="J337" s="20">
        <v>0</v>
      </c>
      <c r="K337" s="20">
        <v>0.50800000000000001</v>
      </c>
      <c r="L337" s="11">
        <v>32.18</v>
      </c>
      <c r="M337" s="20">
        <v>23.439999999999998</v>
      </c>
      <c r="N337" s="20">
        <v>17.459999999999997</v>
      </c>
      <c r="O337" s="11">
        <v>0.66799999999999993</v>
      </c>
      <c r="P337" s="176" t="s">
        <v>212</v>
      </c>
    </row>
    <row r="338" spans="1:18" ht="16.5" customHeight="1" x14ac:dyDescent="0.25">
      <c r="A338" s="18" t="s">
        <v>13</v>
      </c>
      <c r="B338" s="9"/>
      <c r="C338" s="19">
        <v>60</v>
      </c>
      <c r="D338" s="11">
        <v>3.96</v>
      </c>
      <c r="E338" s="20">
        <v>0.72</v>
      </c>
      <c r="F338" s="11">
        <v>23.76</v>
      </c>
      <c r="G338" s="20">
        <v>118.80000000000001</v>
      </c>
      <c r="H338" s="11">
        <v>0.10200000000000002</v>
      </c>
      <c r="I338" s="20"/>
      <c r="J338" s="20"/>
      <c r="K338" s="20">
        <v>0.84</v>
      </c>
      <c r="L338" s="11">
        <v>17.400000000000002</v>
      </c>
      <c r="M338" s="20">
        <v>90.000000000000014</v>
      </c>
      <c r="N338" s="20">
        <v>28.200000000000006</v>
      </c>
      <c r="O338" s="11">
        <v>2.3400000000000003</v>
      </c>
      <c r="P338" s="176" t="s">
        <v>198</v>
      </c>
    </row>
    <row r="339" spans="1:18" ht="16.5" customHeight="1" thickBot="1" x14ac:dyDescent="0.3">
      <c r="A339" s="18" t="s">
        <v>35</v>
      </c>
      <c r="B339" s="9"/>
      <c r="C339" s="19">
        <v>50</v>
      </c>
      <c r="D339" s="11">
        <v>3.8</v>
      </c>
      <c r="E339" s="20">
        <v>0.4</v>
      </c>
      <c r="F339" s="11">
        <v>24.6</v>
      </c>
      <c r="G339" s="20">
        <v>117.5</v>
      </c>
      <c r="H339" s="11">
        <v>5.5000000000000007E-2</v>
      </c>
      <c r="I339" s="20">
        <v>0</v>
      </c>
      <c r="J339" s="20">
        <v>0</v>
      </c>
      <c r="K339" s="20">
        <v>0.55000000000000004</v>
      </c>
      <c r="L339" s="11">
        <v>10</v>
      </c>
      <c r="M339" s="20">
        <v>32.5</v>
      </c>
      <c r="N339" s="20">
        <v>7.0000000000000009</v>
      </c>
      <c r="O339" s="11">
        <v>0.55000000000000016</v>
      </c>
      <c r="P339" s="176" t="s">
        <v>188</v>
      </c>
      <c r="Q339" s="124"/>
    </row>
    <row r="340" spans="1:18" ht="16.5" customHeight="1" thickBot="1" x14ac:dyDescent="0.3">
      <c r="A340" s="183" t="s">
        <v>167</v>
      </c>
      <c r="B340" s="100"/>
      <c r="C340" s="83">
        <v>980</v>
      </c>
      <c r="D340" s="37">
        <f>SUM(D333:D339)</f>
        <v>35.468909090909087</v>
      </c>
      <c r="E340" s="37">
        <f t="shared" ref="E340:O340" si="68">SUM(E333:E339)</f>
        <v>31.412545454545448</v>
      </c>
      <c r="F340" s="37">
        <f t="shared" si="68"/>
        <v>127.83500000000001</v>
      </c>
      <c r="G340" s="37">
        <f t="shared" si="68"/>
        <v>907.37727272727261</v>
      </c>
      <c r="H340" s="37">
        <f t="shared" si="68"/>
        <v>0.7645909090909091</v>
      </c>
      <c r="I340" s="37">
        <f t="shared" si="68"/>
        <v>58.419181818181805</v>
      </c>
      <c r="J340" s="37">
        <f t="shared" si="68"/>
        <v>50.36545454545454</v>
      </c>
      <c r="K340" s="37">
        <f t="shared" si="68"/>
        <v>9.9951818181818162</v>
      </c>
      <c r="L340" s="37">
        <f t="shared" si="68"/>
        <v>211.33318181818183</v>
      </c>
      <c r="M340" s="37">
        <f t="shared" si="68"/>
        <v>563.8890909090909</v>
      </c>
      <c r="N340" s="37">
        <f t="shared" si="68"/>
        <v>191.79027272727274</v>
      </c>
      <c r="O340" s="37">
        <f t="shared" si="68"/>
        <v>8.8856363636363653</v>
      </c>
      <c r="P340" s="204"/>
      <c r="Q340" s="124">
        <f>G340/2720</f>
        <v>0.33359458556149729</v>
      </c>
      <c r="R340" s="134" t="s">
        <v>320</v>
      </c>
    </row>
    <row r="341" spans="1:18" ht="16.5" customHeight="1" thickBot="1" x14ac:dyDescent="0.3">
      <c r="A341" s="183" t="s">
        <v>169</v>
      </c>
      <c r="B341" s="100"/>
      <c r="C341" s="83">
        <f>C327+C330+C340</f>
        <v>1775</v>
      </c>
      <c r="D341" s="22">
        <f t="shared" ref="D341:O341" si="69">D327+D330+D340</f>
        <v>59.688909090909092</v>
      </c>
      <c r="E341" s="22">
        <f t="shared" si="69"/>
        <v>57.559045454545448</v>
      </c>
      <c r="F341" s="22">
        <f t="shared" si="69"/>
        <v>227.01499999999999</v>
      </c>
      <c r="G341" s="22">
        <f t="shared" si="69"/>
        <v>1635.2272727272725</v>
      </c>
      <c r="H341" s="22">
        <f t="shared" si="69"/>
        <v>1.0240909090909092</v>
      </c>
      <c r="I341" s="22">
        <f t="shared" si="69"/>
        <v>74.649181818181802</v>
      </c>
      <c r="J341" s="22">
        <f t="shared" si="69"/>
        <v>173.16545454545454</v>
      </c>
      <c r="K341" s="22">
        <f t="shared" si="69"/>
        <v>11.535181818181815</v>
      </c>
      <c r="L341" s="22">
        <f t="shared" si="69"/>
        <v>676.81818181818176</v>
      </c>
      <c r="M341" s="22">
        <f t="shared" si="69"/>
        <v>1003.3890909090909</v>
      </c>
      <c r="N341" s="22">
        <f t="shared" si="69"/>
        <v>287.05027272727273</v>
      </c>
      <c r="O341" s="22">
        <f t="shared" si="69"/>
        <v>14.355636363636364</v>
      </c>
      <c r="P341" s="204"/>
      <c r="Q341" s="124">
        <f>G341/2720</f>
        <v>0.60118649732620311</v>
      </c>
      <c r="R341" s="131" t="s">
        <v>321</v>
      </c>
    </row>
    <row r="342" spans="1:18" x14ac:dyDescent="0.25">
      <c r="A342" s="38"/>
      <c r="B342" s="16"/>
      <c r="C342" s="81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199"/>
    </row>
    <row r="343" spans="1:18" ht="16.5" thickBot="1" x14ac:dyDescent="0.3">
      <c r="A343" s="75" t="s">
        <v>54</v>
      </c>
      <c r="B343" s="49"/>
      <c r="C343" s="80"/>
      <c r="P343" s="200"/>
    </row>
    <row r="344" spans="1:18" ht="15.75" customHeight="1" x14ac:dyDescent="0.25">
      <c r="A344" s="7" t="s">
        <v>148</v>
      </c>
      <c r="B344" s="82"/>
      <c r="C344" s="41" t="s">
        <v>149</v>
      </c>
      <c r="D344" s="251" t="s">
        <v>150</v>
      </c>
      <c r="E344" s="252"/>
      <c r="F344" s="253"/>
      <c r="G344" s="24" t="s">
        <v>151</v>
      </c>
      <c r="H344" s="264" t="s">
        <v>152</v>
      </c>
      <c r="I344" s="261" t="s">
        <v>153</v>
      </c>
      <c r="J344" s="267" t="s">
        <v>154</v>
      </c>
      <c r="K344" s="261" t="s">
        <v>155</v>
      </c>
      <c r="L344" s="267" t="s">
        <v>156</v>
      </c>
      <c r="M344" s="261" t="s">
        <v>157</v>
      </c>
      <c r="N344" s="258" t="s">
        <v>158</v>
      </c>
      <c r="O344" s="258" t="s">
        <v>159</v>
      </c>
      <c r="P344" s="194" t="s">
        <v>170</v>
      </c>
    </row>
    <row r="345" spans="1:18" ht="16.5" thickBot="1" x14ac:dyDescent="0.3">
      <c r="A345" s="18" t="s">
        <v>160</v>
      </c>
      <c r="B345" s="9"/>
      <c r="C345" s="42" t="s">
        <v>161</v>
      </c>
      <c r="D345" s="254"/>
      <c r="E345" s="255"/>
      <c r="F345" s="256"/>
      <c r="G345" s="20" t="s">
        <v>173</v>
      </c>
      <c r="H345" s="265"/>
      <c r="I345" s="262"/>
      <c r="J345" s="268"/>
      <c r="K345" s="262"/>
      <c r="L345" s="268"/>
      <c r="M345" s="262"/>
      <c r="N345" s="259"/>
      <c r="O345" s="259"/>
      <c r="P345" s="176" t="s">
        <v>171</v>
      </c>
    </row>
    <row r="346" spans="1:18" ht="16.5" thickBot="1" x14ac:dyDescent="0.3">
      <c r="A346" s="18"/>
      <c r="B346" s="9"/>
      <c r="C346" s="42"/>
      <c r="D346" s="180" t="s">
        <v>162</v>
      </c>
      <c r="E346" s="24" t="s">
        <v>163</v>
      </c>
      <c r="F346" s="179" t="s">
        <v>164</v>
      </c>
      <c r="G346" s="24" t="s">
        <v>165</v>
      </c>
      <c r="H346" s="266"/>
      <c r="I346" s="263"/>
      <c r="J346" s="269"/>
      <c r="K346" s="263"/>
      <c r="L346" s="269"/>
      <c r="M346" s="263"/>
      <c r="N346" s="260"/>
      <c r="O346" s="260"/>
      <c r="P346" s="176"/>
    </row>
    <row r="347" spans="1:18" x14ac:dyDescent="0.25">
      <c r="A347" s="7"/>
      <c r="B347" s="16" t="s">
        <v>5</v>
      </c>
      <c r="C347" s="17"/>
      <c r="D347" s="179"/>
      <c r="E347" s="24"/>
      <c r="F347" s="179"/>
      <c r="G347" s="24"/>
      <c r="H347" s="179"/>
      <c r="I347" s="24"/>
      <c r="J347" s="179"/>
      <c r="K347" s="24"/>
      <c r="L347" s="179"/>
      <c r="M347" s="24"/>
      <c r="N347" s="180"/>
      <c r="O347" s="24"/>
      <c r="P347" s="194"/>
    </row>
    <row r="348" spans="1:18" x14ac:dyDescent="0.25">
      <c r="A348" s="18" t="s">
        <v>90</v>
      </c>
      <c r="B348" s="49"/>
      <c r="C348" s="19" t="s">
        <v>89</v>
      </c>
      <c r="D348" s="11">
        <v>6.2750000000000004</v>
      </c>
      <c r="E348" s="20">
        <v>12.11</v>
      </c>
      <c r="F348" s="11">
        <v>15.549999999999997</v>
      </c>
      <c r="G348" s="20">
        <v>196.09999999999997</v>
      </c>
      <c r="H348" s="11">
        <v>3.7999999999999985E-2</v>
      </c>
      <c r="I348" s="20">
        <v>0.105</v>
      </c>
      <c r="J348" s="11">
        <v>71.5</v>
      </c>
      <c r="K348" s="20">
        <v>0.67999999999999994</v>
      </c>
      <c r="L348" s="11">
        <v>158.09999999999997</v>
      </c>
      <c r="M348" s="20">
        <v>112.49999999999999</v>
      </c>
      <c r="N348" s="33">
        <v>12.149999999999999</v>
      </c>
      <c r="O348" s="20">
        <v>0.48499999999999999</v>
      </c>
      <c r="P348" s="176" t="s">
        <v>201</v>
      </c>
    </row>
    <row r="349" spans="1:18" ht="31.5" x14ac:dyDescent="0.25">
      <c r="A349" s="18" t="s">
        <v>58</v>
      </c>
      <c r="B349" s="49"/>
      <c r="C349" s="19" t="s">
        <v>199</v>
      </c>
      <c r="D349" s="11">
        <v>4.99</v>
      </c>
      <c r="E349" s="20">
        <v>3.97</v>
      </c>
      <c r="F349" s="11">
        <v>32.35</v>
      </c>
      <c r="G349" s="20">
        <v>173.47</v>
      </c>
      <c r="H349" s="11">
        <v>8.0000000000000016E-2</v>
      </c>
      <c r="I349" s="20">
        <v>1.1700000000000002</v>
      </c>
      <c r="J349" s="11">
        <v>38</v>
      </c>
      <c r="K349" s="20">
        <v>0.46000000000000008</v>
      </c>
      <c r="L349" s="11">
        <v>132.57000000000002</v>
      </c>
      <c r="M349" s="20">
        <v>116.69000000000003</v>
      </c>
      <c r="N349" s="33">
        <v>20.300000000000004</v>
      </c>
      <c r="O349" s="20">
        <v>0.46000000000000008</v>
      </c>
      <c r="P349" s="176" t="s">
        <v>291</v>
      </c>
    </row>
    <row r="350" spans="1:18" x14ac:dyDescent="0.25">
      <c r="A350" s="18" t="s">
        <v>114</v>
      </c>
      <c r="B350" s="49"/>
      <c r="C350" s="19">
        <v>40</v>
      </c>
      <c r="D350" s="11">
        <v>5.08</v>
      </c>
      <c r="E350" s="20">
        <v>4.5999999999999996</v>
      </c>
      <c r="F350" s="11">
        <v>0.28000000000000003</v>
      </c>
      <c r="G350" s="20">
        <v>62.8</v>
      </c>
      <c r="H350" s="11">
        <v>0.03</v>
      </c>
      <c r="I350" s="20"/>
      <c r="J350" s="11">
        <v>100</v>
      </c>
      <c r="K350" s="20">
        <v>0.24</v>
      </c>
      <c r="L350" s="11">
        <v>22</v>
      </c>
      <c r="M350" s="20">
        <v>76.8</v>
      </c>
      <c r="N350" s="33">
        <v>4.8</v>
      </c>
      <c r="O350" s="20">
        <v>1</v>
      </c>
      <c r="P350" s="176" t="s">
        <v>269</v>
      </c>
    </row>
    <row r="351" spans="1:18" x14ac:dyDescent="0.25">
      <c r="A351" s="18" t="s">
        <v>21</v>
      </c>
      <c r="B351" s="9"/>
      <c r="C351" s="42">
        <v>200</v>
      </c>
      <c r="D351" s="11">
        <v>4.0780000000000003</v>
      </c>
      <c r="E351" s="20">
        <v>3.81</v>
      </c>
      <c r="F351" s="11">
        <v>7.597999999999999</v>
      </c>
      <c r="G351" s="20">
        <v>78.599999999999994</v>
      </c>
      <c r="H351" s="47">
        <v>5.5999999999999994E-2</v>
      </c>
      <c r="I351" s="19">
        <v>1.5879999999999999</v>
      </c>
      <c r="J351" s="47">
        <v>24.4</v>
      </c>
      <c r="K351" s="19">
        <v>0</v>
      </c>
      <c r="L351" s="47">
        <v>151.91999999999999</v>
      </c>
      <c r="M351" s="19">
        <v>124.55999999999999</v>
      </c>
      <c r="N351" s="63">
        <v>21.34</v>
      </c>
      <c r="O351" s="19">
        <v>0.44799999999999995</v>
      </c>
      <c r="P351" s="176" t="s">
        <v>202</v>
      </c>
    </row>
    <row r="352" spans="1:18" x14ac:dyDescent="0.25">
      <c r="A352" s="18" t="s">
        <v>70</v>
      </c>
      <c r="B352" s="9"/>
      <c r="C352" s="42">
        <v>120</v>
      </c>
      <c r="D352" s="12">
        <v>0.48</v>
      </c>
      <c r="E352" s="20">
        <v>0.48</v>
      </c>
      <c r="F352" s="20">
        <v>11.759999999999998</v>
      </c>
      <c r="G352" s="20">
        <v>56.399999999999984</v>
      </c>
      <c r="H352" s="10">
        <v>3.599999999999999E-2</v>
      </c>
      <c r="I352" s="19">
        <v>11.999999999999996</v>
      </c>
      <c r="J352" s="47">
        <v>0</v>
      </c>
      <c r="K352" s="19">
        <v>0.24</v>
      </c>
      <c r="L352" s="47">
        <v>19.2</v>
      </c>
      <c r="M352" s="19">
        <v>13.2</v>
      </c>
      <c r="N352" s="19">
        <v>10.799999999999999</v>
      </c>
      <c r="O352" s="47">
        <v>2.6399999999999997</v>
      </c>
      <c r="P352" s="176" t="s">
        <v>189</v>
      </c>
    </row>
    <row r="353" spans="1:18" ht="18.75" customHeight="1" thickBot="1" x14ac:dyDescent="0.3">
      <c r="A353" s="18" t="s">
        <v>37</v>
      </c>
      <c r="B353" s="49"/>
      <c r="C353" s="42">
        <v>30</v>
      </c>
      <c r="D353" s="12">
        <v>2.25</v>
      </c>
      <c r="E353" s="20">
        <v>0.87</v>
      </c>
      <c r="F353" s="33">
        <v>15.419999999999998</v>
      </c>
      <c r="G353" s="12">
        <v>78.599999999999994</v>
      </c>
      <c r="H353" s="12">
        <v>3.3000000000000002E-2</v>
      </c>
      <c r="I353" s="20">
        <v>0</v>
      </c>
      <c r="J353" s="11">
        <v>0</v>
      </c>
      <c r="K353" s="20">
        <v>0.51</v>
      </c>
      <c r="L353" s="11">
        <v>5.7</v>
      </c>
      <c r="M353" s="20">
        <v>19.5</v>
      </c>
      <c r="N353" s="20">
        <v>3.9</v>
      </c>
      <c r="O353" s="11">
        <v>0.36</v>
      </c>
      <c r="P353" s="176" t="s">
        <v>188</v>
      </c>
    </row>
    <row r="354" spans="1:18" ht="16.5" thickBot="1" x14ac:dyDescent="0.3">
      <c r="A354" s="183" t="s">
        <v>167</v>
      </c>
      <c r="B354" s="98"/>
      <c r="C354" s="21">
        <v>650</v>
      </c>
      <c r="D354" s="22">
        <f>SUM(D348:D353)</f>
        <v>23.152999999999999</v>
      </c>
      <c r="E354" s="22">
        <f t="shared" ref="E354:O354" si="70">SUM(E348:E353)</f>
        <v>25.84</v>
      </c>
      <c r="F354" s="22">
        <f t="shared" si="70"/>
        <v>82.957999999999998</v>
      </c>
      <c r="G354" s="22">
        <f t="shared" si="70"/>
        <v>645.96999999999991</v>
      </c>
      <c r="H354" s="22">
        <f t="shared" si="70"/>
        <v>0.27300000000000002</v>
      </c>
      <c r="I354" s="22">
        <f t="shared" si="70"/>
        <v>14.862999999999996</v>
      </c>
      <c r="J354" s="22">
        <f t="shared" si="70"/>
        <v>233.9</v>
      </c>
      <c r="K354" s="22">
        <f t="shared" si="70"/>
        <v>2.13</v>
      </c>
      <c r="L354" s="22">
        <f t="shared" si="70"/>
        <v>489.4899999999999</v>
      </c>
      <c r="M354" s="22">
        <f t="shared" si="70"/>
        <v>463.25</v>
      </c>
      <c r="N354" s="22">
        <f t="shared" si="70"/>
        <v>73.290000000000006</v>
      </c>
      <c r="O354" s="22">
        <f t="shared" si="70"/>
        <v>5.3929999999999998</v>
      </c>
      <c r="P354" s="195"/>
    </row>
    <row r="355" spans="1:18" x14ac:dyDescent="0.25">
      <c r="A355" s="18"/>
      <c r="B355" s="49" t="s">
        <v>168</v>
      </c>
      <c r="C355" s="17"/>
      <c r="D355" s="179"/>
      <c r="E355" s="20"/>
      <c r="F355" s="179"/>
      <c r="G355" s="24"/>
      <c r="H355" s="179"/>
      <c r="I355" s="20"/>
      <c r="J355" s="11"/>
      <c r="K355" s="20"/>
      <c r="L355" s="11"/>
      <c r="M355" s="20"/>
      <c r="N355" s="24"/>
      <c r="O355" s="33"/>
      <c r="P355" s="176"/>
    </row>
    <row r="356" spans="1:18" ht="16.5" thickBot="1" x14ac:dyDescent="0.3">
      <c r="A356" s="76" t="s">
        <v>34</v>
      </c>
      <c r="B356" s="9"/>
      <c r="C356" s="19">
        <v>180</v>
      </c>
      <c r="D356" s="11">
        <v>0.9</v>
      </c>
      <c r="E356" s="20">
        <v>0</v>
      </c>
      <c r="F356" s="11">
        <v>18.18</v>
      </c>
      <c r="G356" s="46">
        <v>76.319999999999993</v>
      </c>
      <c r="H356" s="47">
        <v>1.9799999999999998E-2</v>
      </c>
      <c r="I356" s="19">
        <v>3.5999999999999996</v>
      </c>
      <c r="J356" s="47">
        <v>0</v>
      </c>
      <c r="K356" s="19">
        <v>0.18000000000000002</v>
      </c>
      <c r="L356" s="47">
        <v>12.6</v>
      </c>
      <c r="M356" s="19">
        <v>12.6</v>
      </c>
      <c r="N356" s="19">
        <v>7.2</v>
      </c>
      <c r="O356" s="47">
        <v>2.52</v>
      </c>
      <c r="P356" s="176" t="s">
        <v>197</v>
      </c>
    </row>
    <row r="357" spans="1:18" s="23" customFormat="1" ht="16.5" thickBot="1" x14ac:dyDescent="0.3">
      <c r="A357" s="183" t="s">
        <v>167</v>
      </c>
      <c r="B357" s="99"/>
      <c r="C357" s="21">
        <f>C356</f>
        <v>180</v>
      </c>
      <c r="D357" s="21">
        <f t="shared" ref="D357:G357" si="71">D356</f>
        <v>0.9</v>
      </c>
      <c r="E357" s="21">
        <f t="shared" si="71"/>
        <v>0</v>
      </c>
      <c r="F357" s="21">
        <f t="shared" si="71"/>
        <v>18.18</v>
      </c>
      <c r="G357" s="21">
        <f t="shared" si="71"/>
        <v>76.319999999999993</v>
      </c>
      <c r="H357" s="36">
        <f t="shared" ref="H357:O357" si="72">SUM(H356:H356)</f>
        <v>1.9799999999999998E-2</v>
      </c>
      <c r="I357" s="22">
        <f t="shared" si="72"/>
        <v>3.5999999999999996</v>
      </c>
      <c r="J357" s="36">
        <f t="shared" si="72"/>
        <v>0</v>
      </c>
      <c r="K357" s="22">
        <f t="shared" si="72"/>
        <v>0.18000000000000002</v>
      </c>
      <c r="L357" s="36">
        <f t="shared" si="72"/>
        <v>12.6</v>
      </c>
      <c r="M357" s="22">
        <f t="shared" si="72"/>
        <v>12.6</v>
      </c>
      <c r="N357" s="36">
        <f t="shared" si="72"/>
        <v>7.2</v>
      </c>
      <c r="O357" s="22">
        <f t="shared" si="72"/>
        <v>2.52</v>
      </c>
      <c r="P357" s="195"/>
      <c r="Q357" s="123"/>
    </row>
    <row r="358" spans="1:18" s="23" customFormat="1" ht="24.75" thickBot="1" x14ac:dyDescent="0.3">
      <c r="A358" s="249" t="s">
        <v>367</v>
      </c>
      <c r="B358" s="250"/>
      <c r="C358" s="165">
        <f>C354+C357</f>
        <v>830</v>
      </c>
      <c r="D358" s="85">
        <f t="shared" ref="D358:O358" si="73">D354+D357</f>
        <v>24.052999999999997</v>
      </c>
      <c r="E358" s="85">
        <f t="shared" si="73"/>
        <v>25.84</v>
      </c>
      <c r="F358" s="85">
        <f t="shared" si="73"/>
        <v>101.13800000000001</v>
      </c>
      <c r="G358" s="85">
        <f t="shared" si="73"/>
        <v>722.29</v>
      </c>
      <c r="H358" s="85">
        <f t="shared" si="73"/>
        <v>0.2928</v>
      </c>
      <c r="I358" s="85">
        <f t="shared" si="73"/>
        <v>18.462999999999994</v>
      </c>
      <c r="J358" s="85">
        <f t="shared" si="73"/>
        <v>233.9</v>
      </c>
      <c r="K358" s="85">
        <f t="shared" si="73"/>
        <v>2.31</v>
      </c>
      <c r="L358" s="85">
        <f t="shared" si="73"/>
        <v>502.08999999999992</v>
      </c>
      <c r="M358" s="85">
        <f t="shared" si="73"/>
        <v>475.85</v>
      </c>
      <c r="N358" s="85">
        <f t="shared" si="73"/>
        <v>80.490000000000009</v>
      </c>
      <c r="O358" s="85">
        <f t="shared" si="73"/>
        <v>7.9130000000000003</v>
      </c>
      <c r="P358" s="194"/>
      <c r="Q358" s="123">
        <f>G358/2720</f>
        <v>0.26554779411764706</v>
      </c>
      <c r="R358" s="131" t="s">
        <v>323</v>
      </c>
    </row>
    <row r="359" spans="1:18" x14ac:dyDescent="0.25">
      <c r="A359" s="7"/>
      <c r="B359" s="16" t="s">
        <v>12</v>
      </c>
      <c r="C359" s="17"/>
      <c r="D359" s="179"/>
      <c r="E359" s="24"/>
      <c r="F359" s="179"/>
      <c r="G359" s="24"/>
      <c r="H359" s="179"/>
      <c r="I359" s="24"/>
      <c r="J359" s="179"/>
      <c r="K359" s="24"/>
      <c r="L359" s="179"/>
      <c r="M359" s="24"/>
      <c r="N359" s="179"/>
      <c r="O359" s="24"/>
      <c r="P359" s="198"/>
    </row>
    <row r="360" spans="1:18" x14ac:dyDescent="0.25">
      <c r="A360" s="18" t="s">
        <v>132</v>
      </c>
      <c r="B360" s="49"/>
      <c r="C360" s="19">
        <v>100</v>
      </c>
      <c r="D360" s="11">
        <v>1.0920000000000001</v>
      </c>
      <c r="E360" s="20">
        <v>6.0420000000000016</v>
      </c>
      <c r="F360" s="11">
        <v>3.777000000000001</v>
      </c>
      <c r="G360" s="20">
        <v>73.90000000000002</v>
      </c>
      <c r="H360" s="11">
        <v>3.1000000000000007E-2</v>
      </c>
      <c r="I360" s="20">
        <v>13.212000000000003</v>
      </c>
      <c r="J360" s="11"/>
      <c r="K360" s="20">
        <v>0.55000000000000004</v>
      </c>
      <c r="L360" s="11">
        <v>25.425000000000001</v>
      </c>
      <c r="M360" s="20">
        <v>35.625</v>
      </c>
      <c r="N360" s="11">
        <v>18.837999999999997</v>
      </c>
      <c r="O360" s="20">
        <v>0.66299999999999992</v>
      </c>
      <c r="P360" s="205" t="s">
        <v>292</v>
      </c>
    </row>
    <row r="361" spans="1:18" ht="31.5" x14ac:dyDescent="0.25">
      <c r="A361" s="18" t="s">
        <v>333</v>
      </c>
      <c r="B361" s="49"/>
      <c r="C361" s="19" t="s">
        <v>255</v>
      </c>
      <c r="D361" s="11">
        <v>5.8529</v>
      </c>
      <c r="E361" s="20">
        <v>8.0467000000000013</v>
      </c>
      <c r="F361" s="11">
        <v>15.925599999999999</v>
      </c>
      <c r="G361" s="20">
        <v>193.36</v>
      </c>
      <c r="H361" s="11">
        <v>0.10740000000000001</v>
      </c>
      <c r="I361" s="20">
        <v>13.277199999999999</v>
      </c>
      <c r="J361" s="11">
        <v>14.378</v>
      </c>
      <c r="K361" s="20">
        <v>2.4291999999999998</v>
      </c>
      <c r="L361" s="11">
        <v>53.612200000000001</v>
      </c>
      <c r="M361" s="20">
        <v>83.375999999999991</v>
      </c>
      <c r="N361" s="11">
        <v>30.561199999999999</v>
      </c>
      <c r="O361" s="20">
        <v>1.2181999999999999</v>
      </c>
      <c r="P361" s="205" t="s">
        <v>293</v>
      </c>
    </row>
    <row r="362" spans="1:18" x14ac:dyDescent="0.25">
      <c r="A362" s="18" t="s">
        <v>131</v>
      </c>
      <c r="B362" s="49"/>
      <c r="C362" s="19">
        <v>100</v>
      </c>
      <c r="D362" s="11">
        <v>9.75</v>
      </c>
      <c r="E362" s="20">
        <v>12.48</v>
      </c>
      <c r="F362" s="11">
        <v>6.4</v>
      </c>
      <c r="G362" s="20">
        <v>143.75</v>
      </c>
      <c r="H362" s="11">
        <v>7.0000000000000007E-2</v>
      </c>
      <c r="I362" s="20">
        <v>2</v>
      </c>
      <c r="J362" s="11">
        <v>16.100000000000001</v>
      </c>
      <c r="K362" s="20">
        <v>1.58</v>
      </c>
      <c r="L362" s="11">
        <v>18.82</v>
      </c>
      <c r="M362" s="20">
        <v>146.4</v>
      </c>
      <c r="N362" s="11">
        <v>18.93</v>
      </c>
      <c r="O362" s="20">
        <v>2</v>
      </c>
      <c r="P362" s="205" t="s">
        <v>196</v>
      </c>
    </row>
    <row r="363" spans="1:18" ht="31.5" x14ac:dyDescent="0.25">
      <c r="A363" s="18" t="s">
        <v>60</v>
      </c>
      <c r="B363" s="49"/>
      <c r="C363" s="19" t="s">
        <v>166</v>
      </c>
      <c r="D363" s="11">
        <v>6.8313999999999995</v>
      </c>
      <c r="E363" s="20">
        <v>4.4328000000000003</v>
      </c>
      <c r="F363" s="11">
        <v>38.373999999999995</v>
      </c>
      <c r="G363" s="20">
        <v>220.55999999999997</v>
      </c>
      <c r="H363" s="11">
        <v>6.8399999999999989E-2</v>
      </c>
      <c r="I363" s="20">
        <v>0</v>
      </c>
      <c r="J363" s="11">
        <v>20</v>
      </c>
      <c r="K363" s="20">
        <v>0.9770000000000002</v>
      </c>
      <c r="L363" s="11">
        <v>14.629800000000001</v>
      </c>
      <c r="M363" s="20">
        <v>46.101300000000002</v>
      </c>
      <c r="N363" s="11">
        <v>10.3428</v>
      </c>
      <c r="O363" s="20">
        <v>1.0324</v>
      </c>
      <c r="P363" s="205" t="s">
        <v>294</v>
      </c>
    </row>
    <row r="364" spans="1:18" x14ac:dyDescent="0.25">
      <c r="A364" s="18" t="s">
        <v>396</v>
      </c>
      <c r="B364" s="9"/>
      <c r="C364" s="19">
        <v>200</v>
      </c>
      <c r="D364" s="54">
        <v>0.34599999999999997</v>
      </c>
      <c r="E364" s="28">
        <v>7.5999999999999998E-2</v>
      </c>
      <c r="F364" s="70">
        <v>17.873999999999995</v>
      </c>
      <c r="G364" s="71">
        <v>74.199999999999989</v>
      </c>
      <c r="H364" s="11">
        <v>2.1999999999999999E-2</v>
      </c>
      <c r="I364" s="20">
        <v>0</v>
      </c>
      <c r="J364" s="11">
        <v>0</v>
      </c>
      <c r="K364" s="20">
        <v>7.5999999999999998E-2</v>
      </c>
      <c r="L364" s="11">
        <v>19.96</v>
      </c>
      <c r="M364" s="20">
        <v>19.36</v>
      </c>
      <c r="N364" s="11">
        <v>8.1199999999999992</v>
      </c>
      <c r="O364" s="20">
        <v>0.41399999999999992</v>
      </c>
      <c r="P364" s="188" t="s">
        <v>295</v>
      </c>
    </row>
    <row r="365" spans="1:18" ht="16.5" customHeight="1" x14ac:dyDescent="0.25">
      <c r="A365" s="18" t="s">
        <v>13</v>
      </c>
      <c r="B365" s="73"/>
      <c r="C365" s="53">
        <v>60</v>
      </c>
      <c r="D365" s="31">
        <v>3.96</v>
      </c>
      <c r="E365" s="32">
        <v>0.72</v>
      </c>
      <c r="F365" s="31">
        <v>23.76</v>
      </c>
      <c r="G365" s="32">
        <v>118.80000000000001</v>
      </c>
      <c r="H365" s="31">
        <v>0.10200000000000002</v>
      </c>
      <c r="I365" s="32"/>
      <c r="J365" s="31"/>
      <c r="K365" s="32">
        <v>0.84</v>
      </c>
      <c r="L365" s="31">
        <v>17.400000000000002</v>
      </c>
      <c r="M365" s="32">
        <v>90.000000000000014</v>
      </c>
      <c r="N365" s="31">
        <v>28.200000000000006</v>
      </c>
      <c r="O365" s="32">
        <v>2.3400000000000003</v>
      </c>
      <c r="P365" s="205" t="s">
        <v>198</v>
      </c>
    </row>
    <row r="366" spans="1:18" ht="16.5" customHeight="1" thickBot="1" x14ac:dyDescent="0.3">
      <c r="A366" s="18" t="s">
        <v>35</v>
      </c>
      <c r="B366" s="9"/>
      <c r="C366" s="19">
        <v>50</v>
      </c>
      <c r="D366" s="11">
        <v>3.8</v>
      </c>
      <c r="E366" s="20">
        <v>0.4</v>
      </c>
      <c r="F366" s="11">
        <v>24.6</v>
      </c>
      <c r="G366" s="20">
        <v>117.5</v>
      </c>
      <c r="H366" s="11">
        <v>5.5000000000000007E-2</v>
      </c>
      <c r="I366" s="20">
        <v>0</v>
      </c>
      <c r="J366" s="11">
        <v>0</v>
      </c>
      <c r="K366" s="20">
        <v>0.55000000000000004</v>
      </c>
      <c r="L366" s="11">
        <v>10</v>
      </c>
      <c r="M366" s="20">
        <v>32.5</v>
      </c>
      <c r="N366" s="11">
        <v>7.0000000000000009</v>
      </c>
      <c r="O366" s="20">
        <v>0.55000000000000016</v>
      </c>
      <c r="P366" s="176" t="s">
        <v>188</v>
      </c>
    </row>
    <row r="367" spans="1:18" ht="16.5" customHeight="1" thickBot="1" x14ac:dyDescent="0.3">
      <c r="A367" s="183" t="s">
        <v>167</v>
      </c>
      <c r="B367" s="98"/>
      <c r="C367" s="21">
        <v>966</v>
      </c>
      <c r="D367" s="22">
        <f>SUM(D360:D366)</f>
        <v>31.632300000000001</v>
      </c>
      <c r="E367" s="22">
        <f t="shared" ref="E367:O367" si="74">SUM(E360:E366)</f>
        <v>32.197500000000005</v>
      </c>
      <c r="F367" s="22">
        <f t="shared" si="74"/>
        <v>130.7106</v>
      </c>
      <c r="G367" s="22">
        <f t="shared" si="74"/>
        <v>942.06999999999994</v>
      </c>
      <c r="H367" s="22">
        <f t="shared" si="74"/>
        <v>0.45580000000000009</v>
      </c>
      <c r="I367" s="22">
        <f t="shared" si="74"/>
        <v>28.489200000000004</v>
      </c>
      <c r="J367" s="22">
        <f t="shared" si="74"/>
        <v>50.478000000000002</v>
      </c>
      <c r="K367" s="22">
        <f t="shared" si="74"/>
        <v>7.0021999999999993</v>
      </c>
      <c r="L367" s="22">
        <f t="shared" si="74"/>
        <v>159.84700000000001</v>
      </c>
      <c r="M367" s="22">
        <f t="shared" si="74"/>
        <v>453.3623</v>
      </c>
      <c r="N367" s="22">
        <f t="shared" si="74"/>
        <v>121.99199999999999</v>
      </c>
      <c r="O367" s="22">
        <f t="shared" si="74"/>
        <v>8.2176000000000009</v>
      </c>
      <c r="P367" s="195"/>
      <c r="Q367" s="123">
        <f>G367/2720</f>
        <v>0.34634926470588234</v>
      </c>
      <c r="R367" s="134" t="s">
        <v>320</v>
      </c>
    </row>
    <row r="368" spans="1:18" ht="16.5" customHeight="1" thickBot="1" x14ac:dyDescent="0.3">
      <c r="A368" s="183" t="s">
        <v>169</v>
      </c>
      <c r="B368" s="100"/>
      <c r="C368" s="21">
        <f>C354+C357+C367</f>
        <v>1796</v>
      </c>
      <c r="D368" s="22">
        <f>D354+D357+D367</f>
        <v>55.685299999999998</v>
      </c>
      <c r="E368" s="22">
        <f t="shared" ref="E368:O368" si="75">E354+E357+E367</f>
        <v>58.037500000000009</v>
      </c>
      <c r="F368" s="22">
        <f t="shared" si="75"/>
        <v>231.8486</v>
      </c>
      <c r="G368" s="22">
        <f t="shared" si="75"/>
        <v>1664.36</v>
      </c>
      <c r="H368" s="22">
        <f t="shared" si="75"/>
        <v>0.74860000000000015</v>
      </c>
      <c r="I368" s="22">
        <f t="shared" si="75"/>
        <v>46.952199999999998</v>
      </c>
      <c r="J368" s="22">
        <f t="shared" si="75"/>
        <v>284.37799999999999</v>
      </c>
      <c r="K368" s="22">
        <f t="shared" si="75"/>
        <v>9.3121999999999989</v>
      </c>
      <c r="L368" s="22">
        <f t="shared" si="75"/>
        <v>661.9369999999999</v>
      </c>
      <c r="M368" s="22">
        <f t="shared" si="75"/>
        <v>929.21230000000003</v>
      </c>
      <c r="N368" s="22">
        <f t="shared" si="75"/>
        <v>202.482</v>
      </c>
      <c r="O368" s="22">
        <f t="shared" si="75"/>
        <v>16.130600000000001</v>
      </c>
      <c r="P368" s="195"/>
      <c r="Q368" s="124">
        <f>G368/2720</f>
        <v>0.61189705882352941</v>
      </c>
      <c r="R368" s="131" t="s">
        <v>321</v>
      </c>
    </row>
    <row r="369" spans="1:17" x14ac:dyDescent="0.25">
      <c r="A369" s="38"/>
      <c r="B369" s="49"/>
      <c r="C369" s="81"/>
      <c r="D369" s="56"/>
      <c r="E369" s="56"/>
      <c r="F369" s="56"/>
      <c r="G369" s="56"/>
      <c r="H369" s="56"/>
      <c r="I369" s="56"/>
      <c r="J369" s="56"/>
      <c r="K369" s="56"/>
      <c r="L369" s="56"/>
      <c r="M369" s="84"/>
      <c r="N369" s="84"/>
      <c r="O369" s="56"/>
      <c r="P369" s="199"/>
    </row>
    <row r="370" spans="1:17" ht="16.5" thickBot="1" x14ac:dyDescent="0.3">
      <c r="A370" s="75" t="s">
        <v>180</v>
      </c>
      <c r="B370" s="97"/>
      <c r="C370" s="80"/>
      <c r="M370" s="181"/>
      <c r="N370" s="181"/>
      <c r="P370" s="200"/>
    </row>
    <row r="371" spans="1:17" ht="15.75" customHeight="1" x14ac:dyDescent="0.25">
      <c r="A371" s="7" t="s">
        <v>148</v>
      </c>
      <c r="B371" s="82"/>
      <c r="C371" s="41" t="s">
        <v>149</v>
      </c>
      <c r="D371" s="251" t="s">
        <v>150</v>
      </c>
      <c r="E371" s="252"/>
      <c r="F371" s="253"/>
      <c r="G371" s="24" t="s">
        <v>151</v>
      </c>
      <c r="H371" s="264" t="s">
        <v>152</v>
      </c>
      <c r="I371" s="261" t="s">
        <v>153</v>
      </c>
      <c r="J371" s="267" t="s">
        <v>154</v>
      </c>
      <c r="K371" s="261" t="s">
        <v>155</v>
      </c>
      <c r="L371" s="267" t="s">
        <v>156</v>
      </c>
      <c r="M371" s="261" t="s">
        <v>157</v>
      </c>
      <c r="N371" s="264" t="s">
        <v>158</v>
      </c>
      <c r="O371" s="261" t="s">
        <v>159</v>
      </c>
      <c r="P371" s="208" t="s">
        <v>170</v>
      </c>
    </row>
    <row r="372" spans="1:17" ht="16.5" thickBot="1" x14ac:dyDescent="0.3">
      <c r="A372" s="18" t="s">
        <v>160</v>
      </c>
      <c r="B372" s="9"/>
      <c r="C372" s="42" t="s">
        <v>161</v>
      </c>
      <c r="D372" s="254"/>
      <c r="E372" s="255"/>
      <c r="F372" s="256"/>
      <c r="G372" s="20" t="s">
        <v>173</v>
      </c>
      <c r="H372" s="265"/>
      <c r="I372" s="262"/>
      <c r="J372" s="268"/>
      <c r="K372" s="262"/>
      <c r="L372" s="268"/>
      <c r="M372" s="262"/>
      <c r="N372" s="265"/>
      <c r="O372" s="262"/>
      <c r="P372" s="191" t="s">
        <v>171</v>
      </c>
    </row>
    <row r="373" spans="1:17" ht="16.5" thickBot="1" x14ac:dyDescent="0.3">
      <c r="A373" s="13"/>
      <c r="B373" s="93"/>
      <c r="C373" s="57"/>
      <c r="D373" s="14" t="s">
        <v>162</v>
      </c>
      <c r="E373" s="14" t="s">
        <v>163</v>
      </c>
      <c r="F373" s="52" t="s">
        <v>164</v>
      </c>
      <c r="G373" s="14" t="s">
        <v>165</v>
      </c>
      <c r="H373" s="266"/>
      <c r="I373" s="263"/>
      <c r="J373" s="269"/>
      <c r="K373" s="263"/>
      <c r="L373" s="269"/>
      <c r="M373" s="263"/>
      <c r="N373" s="266"/>
      <c r="O373" s="263"/>
      <c r="P373" s="209"/>
    </row>
    <row r="374" spans="1:17" x14ac:dyDescent="0.25">
      <c r="A374" s="18"/>
      <c r="B374" s="16" t="s">
        <v>5</v>
      </c>
      <c r="C374" s="41"/>
      <c r="D374" s="179"/>
      <c r="E374" s="24"/>
      <c r="F374" s="179"/>
      <c r="G374" s="24"/>
      <c r="H374" s="179"/>
      <c r="I374" s="24"/>
      <c r="J374" s="11"/>
      <c r="K374" s="24"/>
      <c r="L374" s="11"/>
      <c r="M374" s="24"/>
      <c r="N374" s="178"/>
      <c r="O374" s="24"/>
      <c r="P374" s="191"/>
    </row>
    <row r="375" spans="1:17" x14ac:dyDescent="0.25">
      <c r="A375" s="18" t="s">
        <v>91</v>
      </c>
      <c r="B375" s="49"/>
      <c r="C375" s="42" t="s">
        <v>92</v>
      </c>
      <c r="D375" s="11">
        <v>2.33</v>
      </c>
      <c r="E375" s="20">
        <v>8.1199999999999992</v>
      </c>
      <c r="F375" s="11">
        <v>15.549999999999997</v>
      </c>
      <c r="G375" s="20">
        <v>144.59999999999997</v>
      </c>
      <c r="H375" s="11">
        <v>3.2999999999999988E-2</v>
      </c>
      <c r="I375" s="20">
        <v>0</v>
      </c>
      <c r="J375" s="11">
        <v>40</v>
      </c>
      <c r="K375" s="20">
        <v>0.62</v>
      </c>
      <c r="L375" s="11">
        <v>8.1</v>
      </c>
      <c r="M375" s="20">
        <v>22.5</v>
      </c>
      <c r="N375" s="12">
        <v>3.9</v>
      </c>
      <c r="O375" s="20">
        <v>0.38</v>
      </c>
      <c r="P375" s="191" t="s">
        <v>186</v>
      </c>
    </row>
    <row r="376" spans="1:17" ht="31.5" x14ac:dyDescent="0.25">
      <c r="A376" s="18" t="s">
        <v>316</v>
      </c>
      <c r="B376" s="49"/>
      <c r="C376" s="42" t="s">
        <v>250</v>
      </c>
      <c r="D376" s="11">
        <v>8.5500000000000007</v>
      </c>
      <c r="E376" s="20">
        <v>5.2299999999999995</v>
      </c>
      <c r="F376" s="11">
        <v>28.38</v>
      </c>
      <c r="G376" s="20">
        <v>208.2</v>
      </c>
      <c r="H376" s="11">
        <v>0.12660000000000002</v>
      </c>
      <c r="I376" s="20">
        <v>0.76800000000000013</v>
      </c>
      <c r="J376" s="11">
        <v>102.60000000000002</v>
      </c>
      <c r="K376" s="20">
        <v>5.1480000000000006</v>
      </c>
      <c r="L376" s="11">
        <v>380.58000000000004</v>
      </c>
      <c r="M376" s="20">
        <v>475.78800000000001</v>
      </c>
      <c r="N376" s="12">
        <v>51.744</v>
      </c>
      <c r="O376" s="20">
        <v>1.284</v>
      </c>
      <c r="P376" s="191" t="s">
        <v>248</v>
      </c>
    </row>
    <row r="377" spans="1:17" x14ac:dyDescent="0.25">
      <c r="A377" s="18" t="s">
        <v>19</v>
      </c>
      <c r="B377" s="49"/>
      <c r="C377" s="42" t="s">
        <v>218</v>
      </c>
      <c r="D377" s="11">
        <v>0.38</v>
      </c>
      <c r="E377" s="20">
        <v>9.69E-2</v>
      </c>
      <c r="F377" s="11">
        <v>10.056000000000001</v>
      </c>
      <c r="G377" s="20">
        <v>42.66</v>
      </c>
      <c r="H377" s="11">
        <v>1.9000000000000002E-3</v>
      </c>
      <c r="I377" s="20">
        <v>0.19000000000000003</v>
      </c>
      <c r="J377" s="11">
        <v>0</v>
      </c>
      <c r="K377" s="20">
        <v>0</v>
      </c>
      <c r="L377" s="11">
        <v>18.939</v>
      </c>
      <c r="M377" s="20">
        <v>15.656000000000002</v>
      </c>
      <c r="N377" s="12">
        <v>8.3600000000000012</v>
      </c>
      <c r="O377" s="20">
        <v>1.5880000000000001</v>
      </c>
      <c r="P377" s="191" t="s">
        <v>281</v>
      </c>
    </row>
    <row r="378" spans="1:17" x14ac:dyDescent="0.25">
      <c r="A378" s="18" t="s">
        <v>70</v>
      </c>
      <c r="B378" s="9"/>
      <c r="C378" s="42">
        <v>120</v>
      </c>
      <c r="D378" s="12">
        <v>0.48</v>
      </c>
      <c r="E378" s="20">
        <v>0.48</v>
      </c>
      <c r="F378" s="20">
        <v>11.759999999999998</v>
      </c>
      <c r="G378" s="20">
        <v>56.399999999999984</v>
      </c>
      <c r="H378" s="10">
        <v>3.599999999999999E-2</v>
      </c>
      <c r="I378" s="19">
        <v>11.999999999999996</v>
      </c>
      <c r="J378" s="47">
        <v>0</v>
      </c>
      <c r="K378" s="19">
        <v>0.24</v>
      </c>
      <c r="L378" s="47">
        <v>19.2</v>
      </c>
      <c r="M378" s="19">
        <v>13.2</v>
      </c>
      <c r="N378" s="19">
        <v>10.799999999999999</v>
      </c>
      <c r="O378" s="47">
        <v>2.6399999999999997</v>
      </c>
      <c r="P378" s="176" t="s">
        <v>189</v>
      </c>
    </row>
    <row r="379" spans="1:17" ht="24.75" thickBot="1" x14ac:dyDescent="0.3">
      <c r="A379" s="18" t="s">
        <v>37</v>
      </c>
      <c r="B379" s="49"/>
      <c r="C379" s="42">
        <v>30</v>
      </c>
      <c r="D379" s="12">
        <v>2.25</v>
      </c>
      <c r="E379" s="20">
        <v>0.87</v>
      </c>
      <c r="F379" s="33">
        <v>15.419999999999998</v>
      </c>
      <c r="G379" s="12">
        <v>78.599999999999994</v>
      </c>
      <c r="H379" s="12">
        <v>3.3000000000000002E-2</v>
      </c>
      <c r="I379" s="20">
        <v>0</v>
      </c>
      <c r="J379" s="11">
        <v>0</v>
      </c>
      <c r="K379" s="20">
        <v>0.51</v>
      </c>
      <c r="L379" s="11">
        <v>5.7</v>
      </c>
      <c r="M379" s="20">
        <v>19.5</v>
      </c>
      <c r="N379" s="20">
        <v>3.9</v>
      </c>
      <c r="O379" s="11">
        <v>0.36</v>
      </c>
      <c r="P379" s="176" t="s">
        <v>188</v>
      </c>
    </row>
    <row r="380" spans="1:17" ht="16.5" thickBot="1" x14ac:dyDescent="0.3">
      <c r="A380" s="183" t="s">
        <v>167</v>
      </c>
      <c r="B380" s="98"/>
      <c r="C380" s="21">
        <v>600</v>
      </c>
      <c r="D380" s="22">
        <f>SUM(D375:D379)</f>
        <v>13.990000000000002</v>
      </c>
      <c r="E380" s="22">
        <f t="shared" ref="E380:O380" si="76">SUM(E375:E379)</f>
        <v>14.796899999999997</v>
      </c>
      <c r="F380" s="22">
        <f t="shared" si="76"/>
        <v>81.165999999999983</v>
      </c>
      <c r="G380" s="22">
        <f t="shared" si="76"/>
        <v>530.45999999999992</v>
      </c>
      <c r="H380" s="22">
        <f t="shared" si="76"/>
        <v>0.23050000000000001</v>
      </c>
      <c r="I380" s="22">
        <f t="shared" si="76"/>
        <v>12.957999999999997</v>
      </c>
      <c r="J380" s="22">
        <f t="shared" si="76"/>
        <v>142.60000000000002</v>
      </c>
      <c r="K380" s="22">
        <f t="shared" si="76"/>
        <v>6.5180000000000007</v>
      </c>
      <c r="L380" s="22">
        <f t="shared" si="76"/>
        <v>432.51900000000006</v>
      </c>
      <c r="M380" s="22">
        <f t="shared" si="76"/>
        <v>546.64400000000001</v>
      </c>
      <c r="N380" s="22">
        <f t="shared" si="76"/>
        <v>78.704000000000008</v>
      </c>
      <c r="O380" s="22">
        <f t="shared" si="76"/>
        <v>6.2519999999999998</v>
      </c>
      <c r="P380" s="210"/>
    </row>
    <row r="381" spans="1:17" x14ac:dyDescent="0.25">
      <c r="A381" s="18"/>
      <c r="B381" s="49" t="s">
        <v>168</v>
      </c>
      <c r="C381" s="43"/>
      <c r="D381" s="11"/>
      <c r="E381" s="20"/>
      <c r="F381" s="33"/>
      <c r="G381" s="20"/>
      <c r="H381" s="11"/>
      <c r="I381" s="20"/>
      <c r="J381" s="11"/>
      <c r="K381" s="20"/>
      <c r="L381" s="11"/>
      <c r="M381" s="20"/>
      <c r="N381" s="12"/>
      <c r="O381" s="20"/>
      <c r="P381" s="191"/>
    </row>
    <row r="382" spans="1:17" x14ac:dyDescent="0.25">
      <c r="A382" s="18" t="s">
        <v>85</v>
      </c>
      <c r="B382" s="49"/>
      <c r="C382" s="42">
        <v>35</v>
      </c>
      <c r="D382" s="11">
        <v>2.59</v>
      </c>
      <c r="E382" s="20">
        <v>3.29</v>
      </c>
      <c r="F382" s="11">
        <v>25.584999999999997</v>
      </c>
      <c r="G382" s="20">
        <v>142.44999999999999</v>
      </c>
      <c r="H382" s="11">
        <v>4.5499999999999999E-2</v>
      </c>
      <c r="I382" s="20"/>
      <c r="J382" s="11"/>
      <c r="K382" s="20">
        <v>1.2949999999999999</v>
      </c>
      <c r="L382" s="11">
        <v>9.1</v>
      </c>
      <c r="M382" s="20">
        <v>29.4</v>
      </c>
      <c r="N382" s="20">
        <v>10.5</v>
      </c>
      <c r="O382" s="11">
        <v>0.49</v>
      </c>
      <c r="P382" s="176"/>
    </row>
    <row r="383" spans="1:17" ht="16.5" thickBot="1" x14ac:dyDescent="0.3">
      <c r="A383" s="18" t="s">
        <v>328</v>
      </c>
      <c r="B383" s="49"/>
      <c r="C383" s="43" t="s">
        <v>230</v>
      </c>
      <c r="D383" s="11">
        <v>5.8</v>
      </c>
      <c r="E383" s="20">
        <v>5</v>
      </c>
      <c r="F383" s="11">
        <v>8.4</v>
      </c>
      <c r="G383" s="20">
        <v>102</v>
      </c>
      <c r="H383" s="11">
        <v>0.04</v>
      </c>
      <c r="I383" s="20">
        <v>0.6</v>
      </c>
      <c r="J383" s="11">
        <v>28</v>
      </c>
      <c r="K383" s="20"/>
      <c r="L383" s="11">
        <v>248</v>
      </c>
      <c r="M383" s="20">
        <v>184</v>
      </c>
      <c r="N383" s="12">
        <v>28</v>
      </c>
      <c r="O383" s="20">
        <v>0.2</v>
      </c>
      <c r="P383" s="191" t="s">
        <v>233</v>
      </c>
    </row>
    <row r="384" spans="1:17" ht="16.5" thickBot="1" x14ac:dyDescent="0.3">
      <c r="A384" s="183" t="s">
        <v>167</v>
      </c>
      <c r="B384" s="98"/>
      <c r="C384" s="102">
        <f>C382+C383</f>
        <v>235</v>
      </c>
      <c r="D384" s="102">
        <f t="shared" ref="D384:G384" si="77">D382+D383</f>
        <v>8.39</v>
      </c>
      <c r="E384" s="102">
        <f t="shared" si="77"/>
        <v>8.2899999999999991</v>
      </c>
      <c r="F384" s="102">
        <f t="shared" si="77"/>
        <v>33.984999999999999</v>
      </c>
      <c r="G384" s="102">
        <f t="shared" si="77"/>
        <v>244.45</v>
      </c>
      <c r="H384" s="36">
        <f t="shared" ref="H384:O384" si="78">SUM(H383)</f>
        <v>0.04</v>
      </c>
      <c r="I384" s="22">
        <f t="shared" si="78"/>
        <v>0.6</v>
      </c>
      <c r="J384" s="36">
        <f t="shared" si="78"/>
        <v>28</v>
      </c>
      <c r="K384" s="22">
        <f t="shared" si="78"/>
        <v>0</v>
      </c>
      <c r="L384" s="36">
        <f t="shared" si="78"/>
        <v>248</v>
      </c>
      <c r="M384" s="22">
        <f t="shared" si="78"/>
        <v>184</v>
      </c>
      <c r="N384" s="36">
        <f t="shared" si="78"/>
        <v>28</v>
      </c>
      <c r="O384" s="22">
        <f t="shared" si="78"/>
        <v>0.2</v>
      </c>
      <c r="P384" s="210"/>
      <c r="Q384" s="124"/>
    </row>
    <row r="385" spans="1:18" ht="21" customHeight="1" thickBot="1" x14ac:dyDescent="0.3">
      <c r="A385" s="249" t="s">
        <v>367</v>
      </c>
      <c r="B385" s="250"/>
      <c r="C385" s="165">
        <f>C380+C384</f>
        <v>835</v>
      </c>
      <c r="D385" s="85">
        <f>D380+D384</f>
        <v>22.380000000000003</v>
      </c>
      <c r="E385" s="85">
        <f t="shared" ref="E385:P385" si="79">E380+E384</f>
        <v>23.086899999999996</v>
      </c>
      <c r="F385" s="85">
        <f t="shared" si="79"/>
        <v>115.15099999999998</v>
      </c>
      <c r="G385" s="85">
        <f t="shared" si="79"/>
        <v>774.90999999999985</v>
      </c>
      <c r="H385" s="85">
        <f t="shared" si="79"/>
        <v>0.27050000000000002</v>
      </c>
      <c r="I385" s="85">
        <f t="shared" si="79"/>
        <v>13.557999999999996</v>
      </c>
      <c r="J385" s="85">
        <f t="shared" si="79"/>
        <v>170.60000000000002</v>
      </c>
      <c r="K385" s="85">
        <f t="shared" si="79"/>
        <v>6.5180000000000007</v>
      </c>
      <c r="L385" s="85">
        <f t="shared" si="79"/>
        <v>680.51900000000001</v>
      </c>
      <c r="M385" s="85">
        <f t="shared" si="79"/>
        <v>730.64400000000001</v>
      </c>
      <c r="N385" s="85">
        <f t="shared" si="79"/>
        <v>106.70400000000001</v>
      </c>
      <c r="O385" s="85">
        <f t="shared" si="79"/>
        <v>6.452</v>
      </c>
      <c r="P385" s="211">
        <f t="shared" si="79"/>
        <v>0</v>
      </c>
      <c r="Q385" s="124">
        <f>G385/2720</f>
        <v>0.28489338235294115</v>
      </c>
      <c r="R385" s="131" t="s">
        <v>323</v>
      </c>
    </row>
    <row r="386" spans="1:18" x14ac:dyDescent="0.25">
      <c r="A386" s="101"/>
      <c r="B386" s="16" t="s">
        <v>12</v>
      </c>
      <c r="C386" s="41"/>
      <c r="D386" s="84"/>
      <c r="E386" s="85"/>
      <c r="F386" s="84"/>
      <c r="G386" s="85"/>
      <c r="H386" s="84"/>
      <c r="I386" s="85"/>
      <c r="J386" s="84"/>
      <c r="K386" s="85"/>
      <c r="L386" s="84"/>
      <c r="M386" s="85"/>
      <c r="N386" s="86"/>
      <c r="O386" s="85"/>
      <c r="P386" s="208"/>
      <c r="Q386" s="124"/>
    </row>
    <row r="387" spans="1:18" x14ac:dyDescent="0.25">
      <c r="A387" s="72" t="s">
        <v>107</v>
      </c>
      <c r="B387" s="73"/>
      <c r="C387" s="42">
        <v>100</v>
      </c>
      <c r="D387" s="31">
        <v>0.8</v>
      </c>
      <c r="E387" s="32">
        <v>0.1</v>
      </c>
      <c r="F387" s="31">
        <v>2.5</v>
      </c>
      <c r="G387" s="32">
        <v>14</v>
      </c>
      <c r="H387" s="31">
        <v>0.03</v>
      </c>
      <c r="I387" s="32">
        <v>10</v>
      </c>
      <c r="J387" s="31">
        <v>0</v>
      </c>
      <c r="K387" s="32">
        <v>0.1</v>
      </c>
      <c r="L387" s="31">
        <v>23</v>
      </c>
      <c r="M387" s="32">
        <v>42</v>
      </c>
      <c r="N387" s="60">
        <v>14</v>
      </c>
      <c r="O387" s="32">
        <v>0.6</v>
      </c>
      <c r="P387" s="191" t="s">
        <v>194</v>
      </c>
    </row>
    <row r="388" spans="1:18" ht="31.5" x14ac:dyDescent="0.25">
      <c r="A388" s="72" t="s">
        <v>371</v>
      </c>
      <c r="B388" s="73"/>
      <c r="C388" s="42">
        <v>250</v>
      </c>
      <c r="D388" s="31">
        <v>2.5649999999999999</v>
      </c>
      <c r="E388" s="32">
        <v>5.5425000000000004</v>
      </c>
      <c r="F388" s="31">
        <v>11.62</v>
      </c>
      <c r="G388" s="32">
        <v>115.75</v>
      </c>
      <c r="H388" s="31">
        <v>0.05</v>
      </c>
      <c r="I388" s="32">
        <v>0.5</v>
      </c>
      <c r="J388" s="31">
        <v>12.5</v>
      </c>
      <c r="K388" s="32">
        <v>2.5750000000000002</v>
      </c>
      <c r="L388" s="31">
        <v>28.55</v>
      </c>
      <c r="M388" s="32">
        <v>38.5</v>
      </c>
      <c r="N388" s="60">
        <v>10.675000000000001</v>
      </c>
      <c r="O388" s="32">
        <v>0.65</v>
      </c>
      <c r="P388" s="191" t="s">
        <v>296</v>
      </c>
    </row>
    <row r="389" spans="1:18" ht="23.25" customHeight="1" x14ac:dyDescent="0.25">
      <c r="A389" s="72" t="s">
        <v>352</v>
      </c>
      <c r="B389" s="73"/>
      <c r="C389" s="42" t="s">
        <v>208</v>
      </c>
      <c r="D389" s="31">
        <v>14.82</v>
      </c>
      <c r="E389" s="32">
        <v>18.5</v>
      </c>
      <c r="F389" s="31">
        <v>15.5</v>
      </c>
      <c r="G389" s="32">
        <v>273.8</v>
      </c>
      <c r="H389" s="31">
        <v>0.13100000000000001</v>
      </c>
      <c r="I389" s="32">
        <v>7.8360000000000003</v>
      </c>
      <c r="J389" s="31">
        <v>41.56</v>
      </c>
      <c r="K389" s="32"/>
      <c r="L389" s="31">
        <v>81.718000000000004</v>
      </c>
      <c r="M389" s="32">
        <v>55.673999999999999</v>
      </c>
      <c r="N389" s="60">
        <v>37.569000000000003</v>
      </c>
      <c r="O389" s="32">
        <v>3.05</v>
      </c>
      <c r="P389" s="191" t="s">
        <v>196</v>
      </c>
    </row>
    <row r="390" spans="1:18" x14ac:dyDescent="0.25">
      <c r="A390" s="72" t="s">
        <v>22</v>
      </c>
      <c r="B390" s="73"/>
      <c r="C390" s="42">
        <v>180</v>
      </c>
      <c r="D390" s="31">
        <v>4.3811999999999998</v>
      </c>
      <c r="E390" s="32">
        <v>6.4493999999999989</v>
      </c>
      <c r="F390" s="31">
        <v>44.020799999999994</v>
      </c>
      <c r="G390" s="32">
        <v>251.64</v>
      </c>
      <c r="H390" s="31">
        <v>3.0600000000000002E-2</v>
      </c>
      <c r="I390" s="32"/>
      <c r="J390" s="31"/>
      <c r="K390" s="32">
        <v>0.33839999999999998</v>
      </c>
      <c r="L390" s="31">
        <v>1.6380000000000003</v>
      </c>
      <c r="M390" s="32">
        <v>73.134000000000015</v>
      </c>
      <c r="N390" s="60">
        <v>19.602000000000004</v>
      </c>
      <c r="O390" s="32">
        <v>0.63180000000000003</v>
      </c>
      <c r="P390" s="191" t="s">
        <v>285</v>
      </c>
    </row>
    <row r="391" spans="1:18" x14ac:dyDescent="0.25">
      <c r="A391" s="76" t="s">
        <v>34</v>
      </c>
      <c r="B391" s="9"/>
      <c r="C391" s="19">
        <v>180</v>
      </c>
      <c r="D391" s="11">
        <v>0.9</v>
      </c>
      <c r="E391" s="20">
        <v>0</v>
      </c>
      <c r="F391" s="11">
        <v>18.18</v>
      </c>
      <c r="G391" s="46">
        <v>76.319999999999993</v>
      </c>
      <c r="H391" s="47">
        <v>1.9799999999999998E-2</v>
      </c>
      <c r="I391" s="19">
        <v>3.5999999999999996</v>
      </c>
      <c r="J391" s="47">
        <v>0</v>
      </c>
      <c r="K391" s="19">
        <v>0.18000000000000002</v>
      </c>
      <c r="L391" s="47">
        <v>12.6</v>
      </c>
      <c r="M391" s="19">
        <v>12.6</v>
      </c>
      <c r="N391" s="19">
        <v>7.2</v>
      </c>
      <c r="O391" s="47">
        <v>2.52</v>
      </c>
      <c r="P391" s="176" t="s">
        <v>197</v>
      </c>
    </row>
    <row r="392" spans="1:18" ht="20.25" customHeight="1" x14ac:dyDescent="0.25">
      <c r="A392" s="72" t="s">
        <v>13</v>
      </c>
      <c r="B392" s="73"/>
      <c r="C392" s="42">
        <v>60</v>
      </c>
      <c r="D392" s="31">
        <v>3.96</v>
      </c>
      <c r="E392" s="32">
        <v>0.72</v>
      </c>
      <c r="F392" s="31">
        <v>23.76</v>
      </c>
      <c r="G392" s="32">
        <v>118.80000000000001</v>
      </c>
      <c r="H392" s="31">
        <v>0.10200000000000002</v>
      </c>
      <c r="I392" s="32"/>
      <c r="J392" s="31"/>
      <c r="K392" s="32">
        <v>0.84</v>
      </c>
      <c r="L392" s="31">
        <v>17.400000000000002</v>
      </c>
      <c r="M392" s="32">
        <v>90.000000000000014</v>
      </c>
      <c r="N392" s="60">
        <v>28.200000000000006</v>
      </c>
      <c r="O392" s="32">
        <v>2.3400000000000003</v>
      </c>
      <c r="P392" s="191" t="s">
        <v>198</v>
      </c>
    </row>
    <row r="393" spans="1:18" ht="20.25" customHeight="1" thickBot="1" x14ac:dyDescent="0.3">
      <c r="A393" s="8" t="s">
        <v>35</v>
      </c>
      <c r="B393" s="9"/>
      <c r="C393" s="43">
        <v>50</v>
      </c>
      <c r="D393" s="31">
        <v>3.8</v>
      </c>
      <c r="E393" s="32">
        <v>0.4</v>
      </c>
      <c r="F393" s="31">
        <v>24.6</v>
      </c>
      <c r="G393" s="32">
        <v>117.5</v>
      </c>
      <c r="H393" s="31">
        <v>5.5000000000000007E-2</v>
      </c>
      <c r="I393" s="32">
        <v>0</v>
      </c>
      <c r="J393" s="31">
        <v>0</v>
      </c>
      <c r="K393" s="32">
        <v>0.55000000000000004</v>
      </c>
      <c r="L393" s="31">
        <v>10</v>
      </c>
      <c r="M393" s="32">
        <v>32.5</v>
      </c>
      <c r="N393" s="60">
        <v>7.0000000000000009</v>
      </c>
      <c r="O393" s="32">
        <v>0.55000000000000016</v>
      </c>
      <c r="P393" s="191" t="s">
        <v>188</v>
      </c>
    </row>
    <row r="394" spans="1:18" ht="20.25" customHeight="1" thickBot="1" x14ac:dyDescent="0.3">
      <c r="A394" s="183" t="s">
        <v>167</v>
      </c>
      <c r="B394" s="98"/>
      <c r="C394" s="21">
        <v>920</v>
      </c>
      <c r="D394" s="22">
        <f>SUM(D387:D393)</f>
        <v>31.226200000000002</v>
      </c>
      <c r="E394" s="22">
        <f t="shared" ref="E394:O394" si="80">SUM(E387:E393)</f>
        <v>31.711899999999993</v>
      </c>
      <c r="F394" s="22">
        <f t="shared" si="80"/>
        <v>140.1808</v>
      </c>
      <c r="G394" s="22">
        <f t="shared" si="80"/>
        <v>967.81</v>
      </c>
      <c r="H394" s="22">
        <f t="shared" si="80"/>
        <v>0.41840000000000005</v>
      </c>
      <c r="I394" s="22">
        <f t="shared" si="80"/>
        <v>21.936</v>
      </c>
      <c r="J394" s="22">
        <f t="shared" si="80"/>
        <v>54.06</v>
      </c>
      <c r="K394" s="22">
        <f t="shared" si="80"/>
        <v>4.5834000000000001</v>
      </c>
      <c r="L394" s="22">
        <f t="shared" si="80"/>
        <v>174.90600000000001</v>
      </c>
      <c r="M394" s="22">
        <f t="shared" si="80"/>
        <v>344.40800000000002</v>
      </c>
      <c r="N394" s="22">
        <f t="shared" si="80"/>
        <v>124.24600000000001</v>
      </c>
      <c r="O394" s="22">
        <f t="shared" si="80"/>
        <v>10.341800000000001</v>
      </c>
      <c r="P394" s="210"/>
      <c r="Q394" s="124">
        <f>G394/2720</f>
        <v>0.35581249999999998</v>
      </c>
      <c r="R394" s="134" t="s">
        <v>320</v>
      </c>
    </row>
    <row r="395" spans="1:18" ht="20.25" customHeight="1" thickBot="1" x14ac:dyDescent="0.3">
      <c r="A395" s="48" t="s">
        <v>169</v>
      </c>
      <c r="B395" s="80"/>
      <c r="C395" s="163">
        <f>C380+C384+C394</f>
        <v>1755</v>
      </c>
      <c r="D395" s="65">
        <f t="shared" ref="D395:O395" si="81">D380+D384+D394</f>
        <v>53.606200000000001</v>
      </c>
      <c r="E395" s="65">
        <f t="shared" si="81"/>
        <v>54.798799999999986</v>
      </c>
      <c r="F395" s="65">
        <f t="shared" si="81"/>
        <v>255.33179999999999</v>
      </c>
      <c r="G395" s="65">
        <f t="shared" si="81"/>
        <v>1742.7199999999998</v>
      </c>
      <c r="H395" s="65">
        <f t="shared" si="81"/>
        <v>0.68890000000000007</v>
      </c>
      <c r="I395" s="65">
        <f t="shared" si="81"/>
        <v>35.494</v>
      </c>
      <c r="J395" s="65">
        <f t="shared" si="81"/>
        <v>224.66000000000003</v>
      </c>
      <c r="K395" s="65">
        <f t="shared" si="81"/>
        <v>11.101400000000002</v>
      </c>
      <c r="L395" s="65">
        <f t="shared" si="81"/>
        <v>855.42499999999995</v>
      </c>
      <c r="M395" s="65">
        <f t="shared" si="81"/>
        <v>1075.0520000000001</v>
      </c>
      <c r="N395" s="65">
        <f t="shared" si="81"/>
        <v>230.95000000000002</v>
      </c>
      <c r="O395" s="65">
        <f t="shared" si="81"/>
        <v>16.793800000000001</v>
      </c>
      <c r="P395" s="209"/>
      <c r="Q395" s="123">
        <f>G395/2720</f>
        <v>0.64070588235294113</v>
      </c>
      <c r="R395" s="131" t="s">
        <v>321</v>
      </c>
    </row>
    <row r="396" spans="1:18" x14ac:dyDescent="0.25">
      <c r="A396" s="38"/>
      <c r="B396" s="49"/>
      <c r="C396" s="87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84"/>
      <c r="P396" s="199"/>
    </row>
    <row r="397" spans="1:18" ht="16.5" thickBot="1" x14ac:dyDescent="0.3">
      <c r="A397" s="75" t="s">
        <v>181</v>
      </c>
      <c r="B397" s="97"/>
      <c r="C397" s="80"/>
      <c r="N397" s="181"/>
      <c r="O397" s="181"/>
      <c r="P397" s="200"/>
    </row>
    <row r="398" spans="1:18" ht="15.75" customHeight="1" x14ac:dyDescent="0.25">
      <c r="A398" s="7" t="s">
        <v>148</v>
      </c>
      <c r="B398" s="82"/>
      <c r="C398" s="41" t="s">
        <v>149</v>
      </c>
      <c r="D398" s="251" t="s">
        <v>150</v>
      </c>
      <c r="E398" s="252"/>
      <c r="F398" s="253"/>
      <c r="G398" s="24" t="s">
        <v>151</v>
      </c>
      <c r="H398" s="264" t="s">
        <v>152</v>
      </c>
      <c r="I398" s="261" t="s">
        <v>153</v>
      </c>
      <c r="J398" s="267" t="s">
        <v>154</v>
      </c>
      <c r="K398" s="261" t="s">
        <v>155</v>
      </c>
      <c r="L398" s="267" t="s">
        <v>156</v>
      </c>
      <c r="M398" s="261" t="s">
        <v>157</v>
      </c>
      <c r="N398" s="264" t="s">
        <v>158</v>
      </c>
      <c r="O398" s="261" t="s">
        <v>159</v>
      </c>
      <c r="P398" s="208" t="s">
        <v>170</v>
      </c>
    </row>
    <row r="399" spans="1:18" ht="16.5" thickBot="1" x14ac:dyDescent="0.3">
      <c r="A399" s="18" t="s">
        <v>160</v>
      </c>
      <c r="B399" s="9"/>
      <c r="C399" s="42" t="s">
        <v>161</v>
      </c>
      <c r="D399" s="254"/>
      <c r="E399" s="255"/>
      <c r="F399" s="256"/>
      <c r="G399" s="20" t="s">
        <v>173</v>
      </c>
      <c r="H399" s="265"/>
      <c r="I399" s="262"/>
      <c r="J399" s="268"/>
      <c r="K399" s="262"/>
      <c r="L399" s="268"/>
      <c r="M399" s="262"/>
      <c r="N399" s="265"/>
      <c r="O399" s="262"/>
      <c r="P399" s="191" t="s">
        <v>171</v>
      </c>
    </row>
    <row r="400" spans="1:18" ht="16.5" thickBot="1" x14ac:dyDescent="0.3">
      <c r="A400" s="18"/>
      <c r="B400" s="9"/>
      <c r="C400" s="42"/>
      <c r="D400" s="24" t="s">
        <v>162</v>
      </c>
      <c r="E400" s="24" t="s">
        <v>163</v>
      </c>
      <c r="F400" s="179" t="s">
        <v>164</v>
      </c>
      <c r="G400" s="24" t="s">
        <v>165</v>
      </c>
      <c r="H400" s="266"/>
      <c r="I400" s="263"/>
      <c r="J400" s="269"/>
      <c r="K400" s="263"/>
      <c r="L400" s="269"/>
      <c r="M400" s="263"/>
      <c r="N400" s="266"/>
      <c r="O400" s="263"/>
      <c r="P400" s="191"/>
    </row>
    <row r="401" spans="1:18" x14ac:dyDescent="0.25">
      <c r="A401" s="7"/>
      <c r="B401" s="16" t="s">
        <v>5</v>
      </c>
      <c r="C401" s="41"/>
      <c r="D401" s="179"/>
      <c r="E401" s="24"/>
      <c r="F401" s="179"/>
      <c r="G401" s="24"/>
      <c r="H401" s="179"/>
      <c r="I401" s="24"/>
      <c r="J401" s="179"/>
      <c r="K401" s="24"/>
      <c r="L401" s="179"/>
      <c r="M401" s="24"/>
      <c r="N401" s="179"/>
      <c r="O401" s="24"/>
      <c r="P401" s="208"/>
    </row>
    <row r="402" spans="1:18" x14ac:dyDescent="0.25">
      <c r="A402" s="18" t="s">
        <v>91</v>
      </c>
      <c r="B402" s="49"/>
      <c r="C402" s="42" t="s">
        <v>92</v>
      </c>
      <c r="D402" s="11">
        <v>2.33</v>
      </c>
      <c r="E402" s="20">
        <v>8.1199999999999992</v>
      </c>
      <c r="F402" s="11">
        <v>15.549999999999997</v>
      </c>
      <c r="G402" s="20">
        <v>144.59999999999997</v>
      </c>
      <c r="H402" s="11">
        <v>3.2999999999999988E-2</v>
      </c>
      <c r="I402" s="20">
        <v>0</v>
      </c>
      <c r="J402" s="11">
        <v>40</v>
      </c>
      <c r="K402" s="20">
        <v>0.62</v>
      </c>
      <c r="L402" s="11">
        <v>8.1</v>
      </c>
      <c r="M402" s="20">
        <v>22.5</v>
      </c>
      <c r="N402" s="11">
        <v>3.9</v>
      </c>
      <c r="O402" s="20">
        <v>0.38</v>
      </c>
      <c r="P402" s="191" t="s">
        <v>186</v>
      </c>
    </row>
    <row r="403" spans="1:18" x14ac:dyDescent="0.25">
      <c r="A403" s="18" t="s">
        <v>73</v>
      </c>
      <c r="B403" s="49"/>
      <c r="C403" s="42">
        <v>200</v>
      </c>
      <c r="D403" s="11">
        <v>7.67</v>
      </c>
      <c r="E403" s="20">
        <v>11.32</v>
      </c>
      <c r="F403" s="11">
        <v>35.46</v>
      </c>
      <c r="G403" s="20">
        <v>219.22</v>
      </c>
      <c r="H403" s="11">
        <v>0.09</v>
      </c>
      <c r="I403" s="20">
        <v>0.96</v>
      </c>
      <c r="J403" s="11">
        <v>14.799999999999997</v>
      </c>
      <c r="K403" s="20">
        <v>0.29000000000000004</v>
      </c>
      <c r="L403" s="11">
        <v>136.07</v>
      </c>
      <c r="M403" s="20">
        <v>150.61000000000001</v>
      </c>
      <c r="N403" s="11">
        <v>31.61</v>
      </c>
      <c r="O403" s="20">
        <v>1.66</v>
      </c>
      <c r="P403" s="191" t="s">
        <v>289</v>
      </c>
    </row>
    <row r="404" spans="1:18" x14ac:dyDescent="0.25">
      <c r="A404" s="18" t="s">
        <v>80</v>
      </c>
      <c r="B404" s="49"/>
      <c r="C404" s="42" t="s">
        <v>216</v>
      </c>
      <c r="D404" s="11">
        <v>2.4249999999999998</v>
      </c>
      <c r="E404" s="20">
        <v>4.9525499999999996</v>
      </c>
      <c r="F404" s="11">
        <v>13.747749999999998</v>
      </c>
      <c r="G404" s="20">
        <v>99.14</v>
      </c>
      <c r="H404" s="11">
        <v>4.859999999999999E-2</v>
      </c>
      <c r="I404" s="20">
        <v>0</v>
      </c>
      <c r="J404" s="11">
        <v>29.134999999999998</v>
      </c>
      <c r="K404" s="20">
        <v>0.72500000000000009</v>
      </c>
      <c r="L404" s="11">
        <v>11.01135</v>
      </c>
      <c r="M404" s="20">
        <v>29.904000000000003</v>
      </c>
      <c r="N404" s="11">
        <v>8.5887000000000011</v>
      </c>
      <c r="O404" s="20">
        <v>0.50050000000000006</v>
      </c>
      <c r="P404" s="191" t="s">
        <v>217</v>
      </c>
    </row>
    <row r="405" spans="1:18" x14ac:dyDescent="0.25">
      <c r="A405" s="18" t="s">
        <v>45</v>
      </c>
      <c r="B405" s="9"/>
      <c r="C405" s="19" t="s">
        <v>230</v>
      </c>
      <c r="D405" s="11">
        <v>3.1659999999999999</v>
      </c>
      <c r="E405" s="20">
        <v>2.6780000000000004</v>
      </c>
      <c r="F405" s="11">
        <v>5.9660000000000011</v>
      </c>
      <c r="G405" s="20">
        <v>60.600000000000009</v>
      </c>
      <c r="H405" s="11">
        <v>4.4000000000000004E-2</v>
      </c>
      <c r="I405" s="20">
        <v>1.3</v>
      </c>
      <c r="J405" s="11">
        <v>20</v>
      </c>
      <c r="K405" s="20">
        <v>0</v>
      </c>
      <c r="L405" s="11">
        <v>125.48</v>
      </c>
      <c r="M405" s="20">
        <v>90</v>
      </c>
      <c r="N405" s="11">
        <v>14</v>
      </c>
      <c r="O405" s="20">
        <v>0.10400000000000001</v>
      </c>
      <c r="P405" s="191" t="s">
        <v>231</v>
      </c>
    </row>
    <row r="406" spans="1:18" x14ac:dyDescent="0.25">
      <c r="A406" s="18" t="s">
        <v>70</v>
      </c>
      <c r="B406" s="9"/>
      <c r="C406" s="19">
        <v>120</v>
      </c>
      <c r="D406" s="12">
        <v>0.48</v>
      </c>
      <c r="E406" s="20">
        <v>0.48</v>
      </c>
      <c r="F406" s="11">
        <v>11.759999999999998</v>
      </c>
      <c r="G406" s="20">
        <v>56.399999999999984</v>
      </c>
      <c r="H406" s="11">
        <v>3.599999999999999E-2</v>
      </c>
      <c r="I406" s="20">
        <v>11.999999999999996</v>
      </c>
      <c r="J406" s="11">
        <v>0</v>
      </c>
      <c r="K406" s="20">
        <v>0.24</v>
      </c>
      <c r="L406" s="11">
        <v>19.2</v>
      </c>
      <c r="M406" s="20">
        <v>13.2</v>
      </c>
      <c r="N406" s="11">
        <v>10.799999999999999</v>
      </c>
      <c r="O406" s="20">
        <v>2.6399999999999997</v>
      </c>
      <c r="P406" s="191" t="s">
        <v>189</v>
      </c>
    </row>
    <row r="407" spans="1:18" ht="19.5" customHeight="1" thickBot="1" x14ac:dyDescent="0.3">
      <c r="A407" s="18" t="s">
        <v>37</v>
      </c>
      <c r="B407" s="49"/>
      <c r="C407" s="42">
        <v>30</v>
      </c>
      <c r="D407" s="12">
        <v>2.25</v>
      </c>
      <c r="E407" s="20">
        <v>0.87</v>
      </c>
      <c r="F407" s="33">
        <v>15.419999999999998</v>
      </c>
      <c r="G407" s="12">
        <v>78.599999999999994</v>
      </c>
      <c r="H407" s="12">
        <v>3.3000000000000002E-2</v>
      </c>
      <c r="I407" s="20">
        <v>0</v>
      </c>
      <c r="J407" s="11">
        <v>0</v>
      </c>
      <c r="K407" s="20">
        <v>0.51</v>
      </c>
      <c r="L407" s="11">
        <v>5.7</v>
      </c>
      <c r="M407" s="20">
        <v>19.5</v>
      </c>
      <c r="N407" s="20">
        <v>3.9</v>
      </c>
      <c r="O407" s="11">
        <v>0.36</v>
      </c>
      <c r="P407" s="176" t="s">
        <v>188</v>
      </c>
    </row>
    <row r="408" spans="1:18" ht="16.5" thickBot="1" x14ac:dyDescent="0.3">
      <c r="A408" s="183" t="s">
        <v>167</v>
      </c>
      <c r="B408" s="98"/>
      <c r="C408" s="58">
        <v>640</v>
      </c>
      <c r="D408" s="22">
        <f>SUM(D402:D407)</f>
        <v>18.321000000000002</v>
      </c>
      <c r="E408" s="22">
        <f t="shared" ref="E408:O408" si="82">SUM(E402:E407)</f>
        <v>28.420549999999999</v>
      </c>
      <c r="F408" s="22">
        <f t="shared" si="82"/>
        <v>97.903749999999988</v>
      </c>
      <c r="G408" s="22">
        <f t="shared" si="82"/>
        <v>658.56</v>
      </c>
      <c r="H408" s="22">
        <f t="shared" si="82"/>
        <v>0.28459999999999996</v>
      </c>
      <c r="I408" s="22">
        <f t="shared" si="82"/>
        <v>14.259999999999996</v>
      </c>
      <c r="J408" s="22">
        <f t="shared" si="82"/>
        <v>103.935</v>
      </c>
      <c r="K408" s="22">
        <f t="shared" si="82"/>
        <v>2.3850000000000002</v>
      </c>
      <c r="L408" s="22">
        <f t="shared" si="82"/>
        <v>305.56134999999995</v>
      </c>
      <c r="M408" s="22">
        <f t="shared" si="82"/>
        <v>325.714</v>
      </c>
      <c r="N408" s="22">
        <f t="shared" si="82"/>
        <v>72.798700000000011</v>
      </c>
      <c r="O408" s="22">
        <f t="shared" si="82"/>
        <v>5.6444999999999999</v>
      </c>
      <c r="P408" s="210"/>
    </row>
    <row r="409" spans="1:18" x14ac:dyDescent="0.25">
      <c r="A409" s="18"/>
      <c r="B409" s="49" t="s">
        <v>168</v>
      </c>
      <c r="C409" s="43"/>
      <c r="D409" s="20"/>
      <c r="E409" s="20"/>
      <c r="F409" s="11"/>
      <c r="G409" s="20"/>
      <c r="H409" s="11"/>
      <c r="I409" s="20"/>
      <c r="J409" s="11"/>
      <c r="K409" s="20"/>
      <c r="L409" s="11"/>
      <c r="M409" s="20"/>
      <c r="N409" s="11"/>
      <c r="O409" s="20"/>
      <c r="P409" s="191"/>
    </row>
    <row r="410" spans="1:18" ht="16.5" thickBot="1" x14ac:dyDescent="0.3">
      <c r="A410" s="18" t="s">
        <v>88</v>
      </c>
      <c r="B410" s="9"/>
      <c r="C410" s="42">
        <v>200</v>
      </c>
      <c r="D410" s="20">
        <v>5.8</v>
      </c>
      <c r="E410" s="182">
        <v>5</v>
      </c>
      <c r="F410" s="33">
        <v>9.6</v>
      </c>
      <c r="G410" s="33">
        <v>107</v>
      </c>
      <c r="H410" s="11">
        <v>0.08</v>
      </c>
      <c r="I410" s="20">
        <v>2.6</v>
      </c>
      <c r="J410" s="11">
        <v>40</v>
      </c>
      <c r="K410" s="20"/>
      <c r="L410" s="11">
        <v>240</v>
      </c>
      <c r="M410" s="20">
        <v>180</v>
      </c>
      <c r="N410" s="11">
        <v>28</v>
      </c>
      <c r="O410" s="20">
        <v>0.2</v>
      </c>
      <c r="P410" s="213" t="s">
        <v>192</v>
      </c>
    </row>
    <row r="411" spans="1:18" s="23" customFormat="1" ht="16.5" thickBot="1" x14ac:dyDescent="0.3">
      <c r="A411" s="183" t="s">
        <v>167</v>
      </c>
      <c r="B411" s="99"/>
      <c r="C411" s="21">
        <f>C410</f>
        <v>200</v>
      </c>
      <c r="D411" s="22">
        <f t="shared" ref="D411:G411" si="83">D410</f>
        <v>5.8</v>
      </c>
      <c r="E411" s="22">
        <f t="shared" si="83"/>
        <v>5</v>
      </c>
      <c r="F411" s="22">
        <f t="shared" si="83"/>
        <v>9.6</v>
      </c>
      <c r="G411" s="22">
        <f t="shared" si="83"/>
        <v>107</v>
      </c>
      <c r="H411" s="36">
        <f t="shared" ref="H411:O411" si="84">SUM(H410:H410)</f>
        <v>0.08</v>
      </c>
      <c r="I411" s="22">
        <f t="shared" si="84"/>
        <v>2.6</v>
      </c>
      <c r="J411" s="36">
        <f t="shared" si="84"/>
        <v>40</v>
      </c>
      <c r="K411" s="22">
        <f t="shared" si="84"/>
        <v>0</v>
      </c>
      <c r="L411" s="36">
        <f t="shared" si="84"/>
        <v>240</v>
      </c>
      <c r="M411" s="22">
        <f t="shared" si="84"/>
        <v>180</v>
      </c>
      <c r="N411" s="36">
        <f t="shared" si="84"/>
        <v>28</v>
      </c>
      <c r="O411" s="22">
        <f t="shared" si="84"/>
        <v>0.2</v>
      </c>
      <c r="P411" s="210"/>
      <c r="Q411" s="123"/>
    </row>
    <row r="412" spans="1:18" s="23" customFormat="1" ht="17.25" customHeight="1" thickBot="1" x14ac:dyDescent="0.3">
      <c r="A412" s="249" t="s">
        <v>367</v>
      </c>
      <c r="B412" s="250"/>
      <c r="C412" s="165">
        <f>C408+C411</f>
        <v>840</v>
      </c>
      <c r="D412" s="85">
        <f>D408+D411</f>
        <v>24.121000000000002</v>
      </c>
      <c r="E412" s="85">
        <f t="shared" ref="E412:O412" si="85">E408+E411</f>
        <v>33.420549999999999</v>
      </c>
      <c r="F412" s="85">
        <f t="shared" si="85"/>
        <v>107.50374999999998</v>
      </c>
      <c r="G412" s="85">
        <f t="shared" si="85"/>
        <v>765.56</v>
      </c>
      <c r="H412" s="85">
        <f t="shared" si="85"/>
        <v>0.36459999999999998</v>
      </c>
      <c r="I412" s="85">
        <f t="shared" si="85"/>
        <v>16.859999999999996</v>
      </c>
      <c r="J412" s="85">
        <f t="shared" si="85"/>
        <v>143.935</v>
      </c>
      <c r="K412" s="85">
        <f t="shared" si="85"/>
        <v>2.3850000000000002</v>
      </c>
      <c r="L412" s="85">
        <f t="shared" si="85"/>
        <v>545.56134999999995</v>
      </c>
      <c r="M412" s="85">
        <f t="shared" si="85"/>
        <v>505.714</v>
      </c>
      <c r="N412" s="85">
        <f t="shared" si="85"/>
        <v>100.79870000000001</v>
      </c>
      <c r="O412" s="85">
        <f t="shared" si="85"/>
        <v>5.8445</v>
      </c>
      <c r="P412" s="208"/>
      <c r="Q412" s="123">
        <f>G412/2720</f>
        <v>0.28145588235294117</v>
      </c>
      <c r="R412" s="131" t="s">
        <v>323</v>
      </c>
    </row>
    <row r="413" spans="1:18" x14ac:dyDescent="0.25">
      <c r="A413" s="7"/>
      <c r="B413" s="16" t="s">
        <v>12</v>
      </c>
      <c r="C413" s="59"/>
      <c r="D413" s="179"/>
      <c r="E413" s="24"/>
      <c r="F413" s="180"/>
      <c r="G413" s="180"/>
      <c r="H413" s="179"/>
      <c r="I413" s="24"/>
      <c r="J413" s="179"/>
      <c r="K413" s="24"/>
      <c r="L413" s="179"/>
      <c r="M413" s="24"/>
      <c r="N413" s="179"/>
      <c r="O413" s="24"/>
      <c r="P413" s="224"/>
    </row>
    <row r="414" spans="1:18" ht="31.5" x14ac:dyDescent="0.25">
      <c r="A414" s="18" t="s">
        <v>297</v>
      </c>
      <c r="B414" s="49"/>
      <c r="C414" s="43" t="s">
        <v>262</v>
      </c>
      <c r="D414" s="11">
        <v>1.647</v>
      </c>
      <c r="E414" s="20">
        <v>4.1220000000000008</v>
      </c>
      <c r="F414" s="11">
        <v>7.2940000000000014</v>
      </c>
      <c r="G414" s="20">
        <v>72.90000000000002</v>
      </c>
      <c r="H414" s="11">
        <v>4.5000000000000012E-2</v>
      </c>
      <c r="I414" s="20">
        <v>6.8600000000000012</v>
      </c>
      <c r="J414" s="11">
        <v>0</v>
      </c>
      <c r="K414" s="20">
        <v>1.88</v>
      </c>
      <c r="L414" s="11">
        <v>28.330000000000002</v>
      </c>
      <c r="M414" s="20">
        <v>41.61</v>
      </c>
      <c r="N414" s="11">
        <v>18.392999999999997</v>
      </c>
      <c r="O414" s="20">
        <v>1.3049999999999997</v>
      </c>
      <c r="P414" s="215" t="s">
        <v>298</v>
      </c>
    </row>
    <row r="415" spans="1:18" ht="34.5" customHeight="1" x14ac:dyDescent="0.25">
      <c r="A415" s="18" t="s">
        <v>138</v>
      </c>
      <c r="B415" s="49"/>
      <c r="C415" s="43" t="s">
        <v>255</v>
      </c>
      <c r="D415" s="11">
        <v>4.2191700000000001</v>
      </c>
      <c r="E415" s="20">
        <v>7.7395300000000002</v>
      </c>
      <c r="F415" s="11">
        <v>8.3444500000000001</v>
      </c>
      <c r="G415" s="20">
        <v>127.521</v>
      </c>
      <c r="H415" s="11">
        <v>6.831000000000001E-2</v>
      </c>
      <c r="I415" s="20">
        <v>15.87</v>
      </c>
      <c r="J415" s="11">
        <v>12.2</v>
      </c>
      <c r="K415" s="20">
        <v>2.4503999999999997</v>
      </c>
      <c r="L415" s="11">
        <v>60.417199999999994</v>
      </c>
      <c r="M415" s="20">
        <v>77.942599999999999</v>
      </c>
      <c r="N415" s="11">
        <v>26.567</v>
      </c>
      <c r="O415" s="20">
        <v>1.0165999999999999</v>
      </c>
      <c r="P415" s="215" t="s">
        <v>299</v>
      </c>
    </row>
    <row r="416" spans="1:18" ht="31.5" x14ac:dyDescent="0.25">
      <c r="A416" s="18" t="s">
        <v>136</v>
      </c>
      <c r="B416" s="49"/>
      <c r="C416" s="43" t="s">
        <v>267</v>
      </c>
      <c r="D416" s="11">
        <v>12.959999999999999</v>
      </c>
      <c r="E416" s="20">
        <v>11.830000000000002</v>
      </c>
      <c r="F416" s="11">
        <v>15.909999999999998</v>
      </c>
      <c r="G416" s="20">
        <v>222.99999999999997</v>
      </c>
      <c r="H416" s="11">
        <v>7.9999999999999988E-2</v>
      </c>
      <c r="I416" s="20">
        <v>0.65999999999999992</v>
      </c>
      <c r="J416" s="11">
        <v>29.4</v>
      </c>
      <c r="K416" s="20">
        <v>5.0699999999999994</v>
      </c>
      <c r="L416" s="11">
        <v>73.079999999999984</v>
      </c>
      <c r="M416" s="20">
        <v>186.95999999999998</v>
      </c>
      <c r="N416" s="11">
        <v>41.139999999999993</v>
      </c>
      <c r="O416" s="20">
        <v>1.4699999999999998</v>
      </c>
      <c r="P416" s="215" t="s">
        <v>242</v>
      </c>
    </row>
    <row r="417" spans="1:18" x14ac:dyDescent="0.25">
      <c r="A417" s="18" t="s">
        <v>135</v>
      </c>
      <c r="B417" s="49"/>
      <c r="C417" s="43" t="s">
        <v>232</v>
      </c>
      <c r="D417" s="11">
        <v>3.6774</v>
      </c>
      <c r="E417" s="20">
        <v>5.7618</v>
      </c>
      <c r="F417" s="11">
        <v>24.526800000000001</v>
      </c>
      <c r="G417" s="20">
        <v>164.70000000000002</v>
      </c>
      <c r="H417" s="11">
        <v>0.16740000000000002</v>
      </c>
      <c r="I417" s="20">
        <v>21.7926</v>
      </c>
      <c r="J417" s="11">
        <v>0</v>
      </c>
      <c r="K417" s="20">
        <v>0.21779999999999999</v>
      </c>
      <c r="L417" s="11">
        <v>44.37</v>
      </c>
      <c r="M417" s="20">
        <v>103.91399999999999</v>
      </c>
      <c r="N417" s="11">
        <v>33.299999999999997</v>
      </c>
      <c r="O417" s="20">
        <v>1.2114</v>
      </c>
      <c r="P417" s="191" t="s">
        <v>276</v>
      </c>
    </row>
    <row r="418" spans="1:18" x14ac:dyDescent="0.25">
      <c r="A418" s="18" t="s">
        <v>394</v>
      </c>
      <c r="B418" s="9"/>
      <c r="C418" s="19">
        <v>200</v>
      </c>
      <c r="D418" s="11">
        <v>0.16</v>
      </c>
      <c r="E418" s="20">
        <v>0.16</v>
      </c>
      <c r="F418" s="11">
        <v>27.880000000000003</v>
      </c>
      <c r="G418" s="20">
        <v>114.60000000000001</v>
      </c>
      <c r="H418" s="11">
        <v>1.2E-2</v>
      </c>
      <c r="I418" s="20">
        <v>0.9</v>
      </c>
      <c r="J418" s="11">
        <v>0</v>
      </c>
      <c r="K418" s="20">
        <v>0.08</v>
      </c>
      <c r="L418" s="11">
        <v>14.180000000000001</v>
      </c>
      <c r="M418" s="20">
        <v>4.4000000000000004</v>
      </c>
      <c r="N418" s="11">
        <v>5.1400000000000006</v>
      </c>
      <c r="O418" s="20">
        <v>0.95200000000000007</v>
      </c>
      <c r="P418" s="213" t="s">
        <v>243</v>
      </c>
    </row>
    <row r="419" spans="1:18" ht="15.75" customHeight="1" x14ac:dyDescent="0.25">
      <c r="A419" s="18" t="s">
        <v>13</v>
      </c>
      <c r="B419" s="9"/>
      <c r="C419" s="19">
        <v>60</v>
      </c>
      <c r="D419" s="11">
        <v>3.96</v>
      </c>
      <c r="E419" s="20">
        <v>0.72</v>
      </c>
      <c r="F419" s="11">
        <v>23.76</v>
      </c>
      <c r="G419" s="20">
        <v>118.80000000000001</v>
      </c>
      <c r="H419" s="11">
        <v>0.10200000000000002</v>
      </c>
      <c r="I419" s="20"/>
      <c r="J419" s="11"/>
      <c r="K419" s="20">
        <v>0.84</v>
      </c>
      <c r="L419" s="11">
        <v>17.400000000000002</v>
      </c>
      <c r="M419" s="20">
        <v>90.000000000000014</v>
      </c>
      <c r="N419" s="11">
        <v>28.200000000000006</v>
      </c>
      <c r="O419" s="20">
        <v>2.3400000000000003</v>
      </c>
      <c r="P419" s="191" t="s">
        <v>198</v>
      </c>
    </row>
    <row r="420" spans="1:18" ht="15" customHeight="1" thickBot="1" x14ac:dyDescent="0.3">
      <c r="A420" s="18" t="s">
        <v>35</v>
      </c>
      <c r="B420" s="9"/>
      <c r="C420" s="19">
        <v>50</v>
      </c>
      <c r="D420" s="11">
        <v>3.8</v>
      </c>
      <c r="E420" s="20">
        <v>0.4</v>
      </c>
      <c r="F420" s="11">
        <v>24.6</v>
      </c>
      <c r="G420" s="20">
        <v>117.5</v>
      </c>
      <c r="H420" s="11">
        <v>5.5000000000000007E-2</v>
      </c>
      <c r="I420" s="20">
        <v>0</v>
      </c>
      <c r="J420" s="11">
        <v>0</v>
      </c>
      <c r="K420" s="20">
        <v>0.55000000000000004</v>
      </c>
      <c r="L420" s="11">
        <v>10</v>
      </c>
      <c r="M420" s="20">
        <v>32.5</v>
      </c>
      <c r="N420" s="11">
        <v>7.0000000000000009</v>
      </c>
      <c r="O420" s="20">
        <v>0.55000000000000016</v>
      </c>
      <c r="P420" s="191" t="s">
        <v>188</v>
      </c>
    </row>
    <row r="421" spans="1:18" ht="15" customHeight="1" thickBot="1" x14ac:dyDescent="0.3">
      <c r="A421" s="278" t="s">
        <v>167</v>
      </c>
      <c r="B421" s="279"/>
      <c r="C421" s="21">
        <v>966</v>
      </c>
      <c r="D421" s="22">
        <f>SUM(D414:D420)</f>
        <v>30.423569999999998</v>
      </c>
      <c r="E421" s="22">
        <f t="shared" ref="E421:N421" si="86">SUM(E414:E420)</f>
        <v>30.733330000000002</v>
      </c>
      <c r="F421" s="22">
        <f t="shared" si="86"/>
        <v>132.31525000000002</v>
      </c>
      <c r="G421" s="22">
        <f>SUM(G414:G420)</f>
        <v>939.02099999999996</v>
      </c>
      <c r="H421" s="37">
        <f t="shared" si="86"/>
        <v>0.52971000000000013</v>
      </c>
      <c r="I421" s="22">
        <f t="shared" si="86"/>
        <v>46.082599999999999</v>
      </c>
      <c r="J421" s="36">
        <f t="shared" si="86"/>
        <v>41.599999999999994</v>
      </c>
      <c r="K421" s="22">
        <f t="shared" si="86"/>
        <v>11.088199999999999</v>
      </c>
      <c r="L421" s="36">
        <f t="shared" si="86"/>
        <v>247.77719999999999</v>
      </c>
      <c r="M421" s="22">
        <f t="shared" si="86"/>
        <v>537.32659999999987</v>
      </c>
      <c r="N421" s="36">
        <f t="shared" si="86"/>
        <v>159.74</v>
      </c>
      <c r="O421" s="22">
        <f>SUM(O414:O420)</f>
        <v>8.8450000000000006</v>
      </c>
      <c r="P421" s="216"/>
      <c r="Q421" s="123">
        <f>G421/2720</f>
        <v>0.3452283088235294</v>
      </c>
      <c r="R421" s="134" t="s">
        <v>320</v>
      </c>
    </row>
    <row r="422" spans="1:18" ht="15" customHeight="1" thickBot="1" x14ac:dyDescent="0.3">
      <c r="A422" s="50" t="s">
        <v>169</v>
      </c>
      <c r="B422" s="100"/>
      <c r="C422" s="164">
        <f>C408+C411+C421</f>
        <v>1806</v>
      </c>
      <c r="D422" s="51">
        <f t="shared" ref="D422:O422" si="87">D408+D411+D421</f>
        <v>54.54457</v>
      </c>
      <c r="E422" s="51">
        <f t="shared" si="87"/>
        <v>64.153880000000001</v>
      </c>
      <c r="F422" s="51">
        <f t="shared" si="87"/>
        <v>239.81900000000002</v>
      </c>
      <c r="G422" s="51">
        <f t="shared" si="87"/>
        <v>1704.5809999999999</v>
      </c>
      <c r="H422" s="51">
        <f t="shared" si="87"/>
        <v>0.89431000000000016</v>
      </c>
      <c r="I422" s="51">
        <f t="shared" si="87"/>
        <v>62.942599999999999</v>
      </c>
      <c r="J422" s="51">
        <f t="shared" si="87"/>
        <v>185.535</v>
      </c>
      <c r="K422" s="51">
        <f t="shared" si="87"/>
        <v>13.473199999999999</v>
      </c>
      <c r="L422" s="51">
        <f t="shared" si="87"/>
        <v>793.33854999999994</v>
      </c>
      <c r="M422" s="51">
        <f t="shared" si="87"/>
        <v>1043.0405999999998</v>
      </c>
      <c r="N422" s="51">
        <f t="shared" si="87"/>
        <v>260.53870000000001</v>
      </c>
      <c r="O422" s="51">
        <f t="shared" si="87"/>
        <v>14.689500000000001</v>
      </c>
      <c r="P422" s="210"/>
      <c r="Q422" s="123">
        <f>G422/2720</f>
        <v>0.62668419117647056</v>
      </c>
      <c r="R422" s="131" t="s">
        <v>321</v>
      </c>
    </row>
    <row r="423" spans="1:18" x14ac:dyDescent="0.25">
      <c r="A423" s="74"/>
      <c r="B423" s="49"/>
      <c r="C423" s="88"/>
      <c r="D423" s="88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199"/>
    </row>
    <row r="424" spans="1:18" x14ac:dyDescent="0.25">
      <c r="A424" s="74"/>
      <c r="B424" s="4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217"/>
    </row>
    <row r="425" spans="1:18" ht="16.5" thickBot="1" x14ac:dyDescent="0.3">
      <c r="A425" s="38" t="s">
        <v>63</v>
      </c>
      <c r="B425" s="49"/>
      <c r="C425" s="257"/>
      <c r="D425" s="257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217"/>
    </row>
    <row r="426" spans="1:18" ht="15.75" customHeight="1" x14ac:dyDescent="0.25">
      <c r="A426" s="7" t="s">
        <v>148</v>
      </c>
      <c r="B426" s="82"/>
      <c r="C426" s="41" t="s">
        <v>149</v>
      </c>
      <c r="D426" s="251" t="s">
        <v>150</v>
      </c>
      <c r="E426" s="252"/>
      <c r="F426" s="253"/>
      <c r="G426" s="24" t="s">
        <v>151</v>
      </c>
      <c r="H426" s="264" t="s">
        <v>152</v>
      </c>
      <c r="I426" s="261" t="s">
        <v>153</v>
      </c>
      <c r="J426" s="267" t="s">
        <v>154</v>
      </c>
      <c r="K426" s="261" t="s">
        <v>155</v>
      </c>
      <c r="L426" s="267" t="s">
        <v>156</v>
      </c>
      <c r="M426" s="261" t="s">
        <v>157</v>
      </c>
      <c r="N426" s="258" t="s">
        <v>158</v>
      </c>
      <c r="O426" s="258" t="s">
        <v>159</v>
      </c>
      <c r="P426" s="194" t="s">
        <v>170</v>
      </c>
    </row>
    <row r="427" spans="1:18" ht="16.5" thickBot="1" x14ac:dyDescent="0.3">
      <c r="A427" s="18" t="s">
        <v>160</v>
      </c>
      <c r="B427" s="9"/>
      <c r="C427" s="42" t="s">
        <v>161</v>
      </c>
      <c r="D427" s="254"/>
      <c r="E427" s="255"/>
      <c r="F427" s="256"/>
      <c r="G427" s="20" t="s">
        <v>173</v>
      </c>
      <c r="H427" s="265"/>
      <c r="I427" s="262"/>
      <c r="J427" s="268"/>
      <c r="K427" s="262"/>
      <c r="L427" s="268"/>
      <c r="M427" s="262"/>
      <c r="N427" s="259"/>
      <c r="O427" s="259"/>
      <c r="P427" s="176" t="s">
        <v>171</v>
      </c>
    </row>
    <row r="428" spans="1:18" ht="16.5" thickBot="1" x14ac:dyDescent="0.3">
      <c r="A428" s="13"/>
      <c r="B428" s="93"/>
      <c r="C428" s="57"/>
      <c r="D428" s="14" t="s">
        <v>162</v>
      </c>
      <c r="E428" s="14" t="s">
        <v>163</v>
      </c>
      <c r="F428" s="52" t="s">
        <v>164</v>
      </c>
      <c r="G428" s="14" t="s">
        <v>165</v>
      </c>
      <c r="H428" s="266"/>
      <c r="I428" s="263"/>
      <c r="J428" s="269"/>
      <c r="K428" s="263"/>
      <c r="L428" s="269"/>
      <c r="M428" s="263"/>
      <c r="N428" s="260"/>
      <c r="O428" s="260"/>
      <c r="P428" s="187"/>
    </row>
    <row r="429" spans="1:18" x14ac:dyDescent="0.25">
      <c r="A429" s="18"/>
      <c r="B429" s="49" t="s">
        <v>5</v>
      </c>
      <c r="C429" s="42"/>
      <c r="D429" s="11"/>
      <c r="E429" s="24"/>
      <c r="F429" s="11"/>
      <c r="G429" s="24"/>
      <c r="H429" s="179"/>
      <c r="I429" s="24"/>
      <c r="J429" s="11"/>
      <c r="K429" s="24"/>
      <c r="L429" s="11"/>
      <c r="M429" s="24"/>
      <c r="N429" s="24"/>
      <c r="O429" s="11"/>
      <c r="P429" s="176"/>
    </row>
    <row r="430" spans="1:18" x14ac:dyDescent="0.25">
      <c r="A430" s="18" t="s">
        <v>90</v>
      </c>
      <c r="B430" s="49"/>
      <c r="C430" s="42" t="s">
        <v>89</v>
      </c>
      <c r="D430" s="11">
        <v>6.2750000000000004</v>
      </c>
      <c r="E430" s="20">
        <v>12.11</v>
      </c>
      <c r="F430" s="11">
        <v>15.549999999999997</v>
      </c>
      <c r="G430" s="20">
        <v>196.09999999999997</v>
      </c>
      <c r="H430" s="11">
        <v>3.7999999999999985E-2</v>
      </c>
      <c r="I430" s="20">
        <v>0.105</v>
      </c>
      <c r="J430" s="11">
        <v>71.5</v>
      </c>
      <c r="K430" s="20">
        <v>0.67999999999999994</v>
      </c>
      <c r="L430" s="11">
        <v>158.09999999999997</v>
      </c>
      <c r="M430" s="20">
        <v>112.49999999999999</v>
      </c>
      <c r="N430" s="20">
        <v>12.149999999999999</v>
      </c>
      <c r="O430" s="11">
        <v>0.48499999999999999</v>
      </c>
      <c r="P430" s="176" t="s">
        <v>201</v>
      </c>
    </row>
    <row r="431" spans="1:18" x14ac:dyDescent="0.25">
      <c r="A431" s="18" t="s">
        <v>109</v>
      </c>
      <c r="B431" s="49"/>
      <c r="C431" s="42">
        <v>200</v>
      </c>
      <c r="D431" s="11">
        <v>16.13</v>
      </c>
      <c r="E431" s="20">
        <v>17.399999999999999</v>
      </c>
      <c r="F431" s="11">
        <v>10.9</v>
      </c>
      <c r="G431" s="20">
        <v>250.13</v>
      </c>
      <c r="H431" s="11">
        <v>0.13793103448275865</v>
      </c>
      <c r="I431" s="20">
        <v>0.34482758620689663</v>
      </c>
      <c r="J431" s="11">
        <v>432.75862068965529</v>
      </c>
      <c r="K431" s="20">
        <v>1.0000000000000002</v>
      </c>
      <c r="L431" s="11">
        <v>137.44827586206901</v>
      </c>
      <c r="M431" s="20">
        <v>301.03448275862075</v>
      </c>
      <c r="N431" s="20">
        <v>21.517241379310352</v>
      </c>
      <c r="O431" s="11">
        <v>3.5172413793103461</v>
      </c>
      <c r="P431" s="176" t="s">
        <v>237</v>
      </c>
    </row>
    <row r="432" spans="1:18" x14ac:dyDescent="0.25">
      <c r="A432" s="18" t="s">
        <v>46</v>
      </c>
      <c r="B432" s="9"/>
      <c r="C432" s="42" t="s">
        <v>185</v>
      </c>
      <c r="D432" s="11">
        <v>1.46</v>
      </c>
      <c r="E432" s="20">
        <v>1.0765</v>
      </c>
      <c r="F432" s="11">
        <v>11.959999999999999</v>
      </c>
      <c r="G432" s="20">
        <v>63.7</v>
      </c>
      <c r="H432" s="11">
        <v>1.7499999999999998E-2</v>
      </c>
      <c r="I432" s="20">
        <v>0.66999999999999993</v>
      </c>
      <c r="J432" s="11">
        <v>7.9999999999999982</v>
      </c>
      <c r="K432" s="20">
        <v>0</v>
      </c>
      <c r="L432" s="11">
        <v>63.015000000000001</v>
      </c>
      <c r="M432" s="20">
        <v>48.36</v>
      </c>
      <c r="N432" s="20">
        <v>12.2</v>
      </c>
      <c r="O432" s="11">
        <v>1.2999999999999996</v>
      </c>
      <c r="P432" s="176" t="s">
        <v>191</v>
      </c>
    </row>
    <row r="433" spans="1:18" x14ac:dyDescent="0.25">
      <c r="A433" s="18" t="s">
        <v>70</v>
      </c>
      <c r="B433" s="9"/>
      <c r="C433" s="42">
        <v>120</v>
      </c>
      <c r="D433" s="12">
        <v>0.48</v>
      </c>
      <c r="E433" s="20">
        <v>0.48</v>
      </c>
      <c r="F433" s="20">
        <v>11.759999999999998</v>
      </c>
      <c r="G433" s="20">
        <v>56.399999999999984</v>
      </c>
      <c r="H433" s="10">
        <v>3.599999999999999E-2</v>
      </c>
      <c r="I433" s="19">
        <v>11.999999999999996</v>
      </c>
      <c r="J433" s="47">
        <v>0</v>
      </c>
      <c r="K433" s="19">
        <v>0.24</v>
      </c>
      <c r="L433" s="47">
        <v>19.2</v>
      </c>
      <c r="M433" s="19">
        <v>13.2</v>
      </c>
      <c r="N433" s="19">
        <v>10.799999999999999</v>
      </c>
      <c r="O433" s="47">
        <v>2.6399999999999997</v>
      </c>
      <c r="P433" s="176" t="s">
        <v>189</v>
      </c>
    </row>
    <row r="434" spans="1:18" ht="18" customHeight="1" thickBot="1" x14ac:dyDescent="0.3">
      <c r="A434" s="18" t="s">
        <v>37</v>
      </c>
      <c r="B434" s="49"/>
      <c r="C434" s="42">
        <v>30</v>
      </c>
      <c r="D434" s="12">
        <v>3.75</v>
      </c>
      <c r="E434" s="20">
        <v>1.45</v>
      </c>
      <c r="F434" s="33">
        <v>25.7</v>
      </c>
      <c r="G434" s="12">
        <v>131</v>
      </c>
      <c r="H434" s="12">
        <v>5.5000000000000007E-2</v>
      </c>
      <c r="I434" s="20">
        <v>0</v>
      </c>
      <c r="J434" s="11">
        <v>0</v>
      </c>
      <c r="K434" s="20">
        <v>0.85000000000000009</v>
      </c>
      <c r="L434" s="11">
        <v>9.5</v>
      </c>
      <c r="M434" s="20">
        <v>32.5</v>
      </c>
      <c r="N434" s="20">
        <v>6.5</v>
      </c>
      <c r="O434" s="11">
        <v>0.6</v>
      </c>
      <c r="P434" s="176" t="s">
        <v>188</v>
      </c>
    </row>
    <row r="435" spans="1:18" ht="16.5" thickBot="1" x14ac:dyDescent="0.3">
      <c r="A435" s="183" t="s">
        <v>167</v>
      </c>
      <c r="B435" s="98"/>
      <c r="C435" s="58">
        <v>625</v>
      </c>
      <c r="D435" s="22">
        <f>SUM(D430:D434)</f>
        <v>28.095000000000002</v>
      </c>
      <c r="E435" s="22">
        <f t="shared" ref="E435:O435" si="88">SUM(E430:E434)</f>
        <v>32.516500000000001</v>
      </c>
      <c r="F435" s="22">
        <f t="shared" si="88"/>
        <v>75.86999999999999</v>
      </c>
      <c r="G435" s="22">
        <f t="shared" si="88"/>
        <v>697.32999999999993</v>
      </c>
      <c r="H435" s="22">
        <f t="shared" si="88"/>
        <v>0.28443103448275858</v>
      </c>
      <c r="I435" s="22">
        <f t="shared" si="88"/>
        <v>13.119827586206894</v>
      </c>
      <c r="J435" s="22">
        <f t="shared" si="88"/>
        <v>512.25862068965523</v>
      </c>
      <c r="K435" s="22">
        <f t="shared" si="88"/>
        <v>2.7700000000000005</v>
      </c>
      <c r="L435" s="22">
        <f t="shared" si="88"/>
        <v>387.26327586206895</v>
      </c>
      <c r="M435" s="22">
        <f t="shared" si="88"/>
        <v>507.59448275862076</v>
      </c>
      <c r="N435" s="22">
        <f t="shared" si="88"/>
        <v>63.167241379310354</v>
      </c>
      <c r="O435" s="22">
        <f t="shared" si="88"/>
        <v>8.5422413793103456</v>
      </c>
      <c r="P435" s="195"/>
    </row>
    <row r="436" spans="1:18" x14ac:dyDescent="0.25">
      <c r="A436" s="7"/>
      <c r="B436" s="16" t="s">
        <v>168</v>
      </c>
      <c r="C436" s="59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194"/>
    </row>
    <row r="437" spans="1:18" ht="16.5" thickBot="1" x14ac:dyDescent="0.3">
      <c r="A437" s="76" t="s">
        <v>34</v>
      </c>
      <c r="B437" s="9"/>
      <c r="C437" s="19">
        <v>180</v>
      </c>
      <c r="D437" s="11">
        <v>0.9</v>
      </c>
      <c r="E437" s="20">
        <v>0</v>
      </c>
      <c r="F437" s="11">
        <v>18.18</v>
      </c>
      <c r="G437" s="46">
        <v>76.319999999999993</v>
      </c>
      <c r="H437" s="47">
        <v>1.9799999999999998E-2</v>
      </c>
      <c r="I437" s="19">
        <v>3.5999999999999996</v>
      </c>
      <c r="J437" s="47">
        <v>0</v>
      </c>
      <c r="K437" s="19">
        <v>0.18000000000000002</v>
      </c>
      <c r="L437" s="47">
        <v>12.6</v>
      </c>
      <c r="M437" s="19">
        <v>12.6</v>
      </c>
      <c r="N437" s="19">
        <v>7.2</v>
      </c>
      <c r="O437" s="47">
        <v>2.52</v>
      </c>
      <c r="P437" s="176" t="s">
        <v>197</v>
      </c>
    </row>
    <row r="438" spans="1:18" ht="16.5" thickBot="1" x14ac:dyDescent="0.3">
      <c r="A438" s="183" t="s">
        <v>167</v>
      </c>
      <c r="B438" s="98"/>
      <c r="C438" s="21">
        <f>C437</f>
        <v>180</v>
      </c>
      <c r="D438" s="21">
        <f t="shared" ref="D438:G438" si="89">D437</f>
        <v>0.9</v>
      </c>
      <c r="E438" s="21">
        <f t="shared" si="89"/>
        <v>0</v>
      </c>
      <c r="F438" s="21">
        <f t="shared" si="89"/>
        <v>18.18</v>
      </c>
      <c r="G438" s="21">
        <f t="shared" si="89"/>
        <v>76.319999999999993</v>
      </c>
      <c r="H438" s="36">
        <f t="shared" ref="H438:O438" si="90">SUM(H437:H437)</f>
        <v>1.9799999999999998E-2</v>
      </c>
      <c r="I438" s="22">
        <f t="shared" si="90"/>
        <v>3.5999999999999996</v>
      </c>
      <c r="J438" s="36">
        <f t="shared" si="90"/>
        <v>0</v>
      </c>
      <c r="K438" s="22">
        <f t="shared" si="90"/>
        <v>0.18000000000000002</v>
      </c>
      <c r="L438" s="36">
        <f t="shared" si="90"/>
        <v>12.6</v>
      </c>
      <c r="M438" s="22">
        <f t="shared" si="90"/>
        <v>12.6</v>
      </c>
      <c r="N438" s="36">
        <f t="shared" si="90"/>
        <v>7.2</v>
      </c>
      <c r="O438" s="22">
        <f t="shared" si="90"/>
        <v>2.52</v>
      </c>
      <c r="P438" s="195"/>
    </row>
    <row r="439" spans="1:18" ht="20.25" customHeight="1" thickBot="1" x14ac:dyDescent="0.3">
      <c r="A439" s="249" t="s">
        <v>367</v>
      </c>
      <c r="B439" s="250"/>
      <c r="C439" s="165">
        <f>C435+C438</f>
        <v>805</v>
      </c>
      <c r="D439" s="22">
        <f t="shared" ref="D439:O439" si="91">D435+D438</f>
        <v>28.995000000000001</v>
      </c>
      <c r="E439" s="22">
        <f t="shared" si="91"/>
        <v>32.516500000000001</v>
      </c>
      <c r="F439" s="22">
        <f t="shared" si="91"/>
        <v>94.049999999999983</v>
      </c>
      <c r="G439" s="22">
        <f t="shared" si="91"/>
        <v>773.64999999999986</v>
      </c>
      <c r="H439" s="22">
        <f t="shared" si="91"/>
        <v>0.30423103448275857</v>
      </c>
      <c r="I439" s="22">
        <f t="shared" si="91"/>
        <v>16.719827586206893</v>
      </c>
      <c r="J439" s="22">
        <f t="shared" si="91"/>
        <v>512.25862068965523</v>
      </c>
      <c r="K439" s="22">
        <f t="shared" si="91"/>
        <v>2.9500000000000006</v>
      </c>
      <c r="L439" s="22">
        <f t="shared" si="91"/>
        <v>399.86327586206897</v>
      </c>
      <c r="M439" s="22">
        <f t="shared" si="91"/>
        <v>520.19448275862078</v>
      </c>
      <c r="N439" s="22">
        <f t="shared" si="91"/>
        <v>70.367241379310357</v>
      </c>
      <c r="O439" s="22">
        <f t="shared" si="91"/>
        <v>11.062241379310345</v>
      </c>
      <c r="P439" s="195"/>
      <c r="Q439" s="123">
        <f>G439/2720</f>
        <v>0.28443014705882347</v>
      </c>
      <c r="R439" s="131" t="s">
        <v>323</v>
      </c>
    </row>
    <row r="440" spans="1:18" x14ac:dyDescent="0.25">
      <c r="A440" s="7"/>
      <c r="B440" s="16" t="s">
        <v>12</v>
      </c>
      <c r="C440" s="59"/>
      <c r="D440" s="20"/>
      <c r="E440" s="33"/>
      <c r="F440" s="33"/>
      <c r="G440" s="20"/>
      <c r="H440" s="11"/>
      <c r="I440" s="20"/>
      <c r="J440" s="11"/>
      <c r="K440" s="20"/>
      <c r="L440" s="11"/>
      <c r="M440" s="20"/>
      <c r="N440" s="11"/>
      <c r="O440" s="20"/>
      <c r="P440" s="205"/>
    </row>
    <row r="441" spans="1:18" ht="31.5" x14ac:dyDescent="0.25">
      <c r="A441" s="18" t="s">
        <v>144</v>
      </c>
      <c r="B441" s="49"/>
      <c r="C441" s="43" t="s">
        <v>262</v>
      </c>
      <c r="D441" s="11">
        <v>10.92</v>
      </c>
      <c r="E441" s="20">
        <v>11.72</v>
      </c>
      <c r="F441" s="11">
        <v>27.1</v>
      </c>
      <c r="G441" s="20">
        <v>266.83000000000004</v>
      </c>
      <c r="H441" s="11">
        <v>0.45</v>
      </c>
      <c r="I441" s="20">
        <v>1.05</v>
      </c>
      <c r="J441" s="11">
        <v>0</v>
      </c>
      <c r="K441" s="20">
        <v>3.4700000000000006</v>
      </c>
      <c r="L441" s="11">
        <v>114.75000000000001</v>
      </c>
      <c r="M441" s="20">
        <v>341.32</v>
      </c>
      <c r="N441" s="11">
        <v>120.20000000000002</v>
      </c>
      <c r="O441" s="20">
        <v>4.9300000000000006</v>
      </c>
      <c r="P441" s="205" t="s">
        <v>301</v>
      </c>
    </row>
    <row r="442" spans="1:18" ht="31.5" x14ac:dyDescent="0.25">
      <c r="A442" s="18" t="s">
        <v>372</v>
      </c>
      <c r="B442" s="73"/>
      <c r="C442" s="43" t="s">
        <v>207</v>
      </c>
      <c r="D442" s="11">
        <v>4.6825000000000001</v>
      </c>
      <c r="E442" s="20">
        <v>4.6835000000000004</v>
      </c>
      <c r="F442" s="11">
        <v>16.904</v>
      </c>
      <c r="G442" s="20">
        <v>140.19999999999999</v>
      </c>
      <c r="H442" s="11">
        <v>0.13650000000000001</v>
      </c>
      <c r="I442" s="20">
        <v>12.236000000000001</v>
      </c>
      <c r="J442" s="11">
        <v>5.82</v>
      </c>
      <c r="K442" s="20">
        <v>1.367</v>
      </c>
      <c r="L442" s="11">
        <v>35.81</v>
      </c>
      <c r="M442" s="20">
        <v>94.125</v>
      </c>
      <c r="N442" s="11">
        <v>33.427999999999997</v>
      </c>
      <c r="O442" s="20">
        <v>1.3879999999999999</v>
      </c>
      <c r="P442" s="205" t="s">
        <v>240</v>
      </c>
    </row>
    <row r="443" spans="1:18" ht="31.5" x14ac:dyDescent="0.25">
      <c r="A443" s="18" t="s">
        <v>141</v>
      </c>
      <c r="B443" s="9"/>
      <c r="C443" s="43" t="s">
        <v>268</v>
      </c>
      <c r="D443" s="11">
        <v>8.2799999999999994</v>
      </c>
      <c r="E443" s="20">
        <v>3.4099999999999997</v>
      </c>
      <c r="F443" s="11">
        <v>27</v>
      </c>
      <c r="G443" s="20">
        <v>198.9</v>
      </c>
      <c r="H443" s="11">
        <v>0.04</v>
      </c>
      <c r="I443" s="20">
        <v>7.0000000000000007E-2</v>
      </c>
      <c r="J443" s="11">
        <v>43</v>
      </c>
      <c r="K443" s="20">
        <v>0.36999999999999994</v>
      </c>
      <c r="L443" s="11">
        <v>142.9</v>
      </c>
      <c r="M443" s="20">
        <v>217.29999999999998</v>
      </c>
      <c r="N443" s="11">
        <v>27.499999999999996</v>
      </c>
      <c r="O443" s="20">
        <v>22.069999999999997</v>
      </c>
      <c r="P443" s="176" t="s">
        <v>302</v>
      </c>
    </row>
    <row r="444" spans="1:18" x14ac:dyDescent="0.25">
      <c r="A444" s="18" t="s">
        <v>142</v>
      </c>
      <c r="B444" s="9"/>
      <c r="C444" s="43" t="s">
        <v>230</v>
      </c>
      <c r="D444" s="11">
        <v>3.46</v>
      </c>
      <c r="E444" s="20">
        <v>14.72</v>
      </c>
      <c r="F444" s="11">
        <v>17.059999999999999</v>
      </c>
      <c r="G444" s="20">
        <v>198.89</v>
      </c>
      <c r="H444" s="11">
        <v>0.12</v>
      </c>
      <c r="I444" s="20">
        <v>25.02</v>
      </c>
      <c r="J444" s="11">
        <v>52</v>
      </c>
      <c r="K444" s="20">
        <v>3.9199999999999995</v>
      </c>
      <c r="L444" s="11">
        <v>71.919999999999987</v>
      </c>
      <c r="M444" s="20">
        <v>87</v>
      </c>
      <c r="N444" s="11">
        <v>32.520000000000003</v>
      </c>
      <c r="O444" s="20">
        <v>1.18</v>
      </c>
      <c r="P444" s="176" t="s">
        <v>304</v>
      </c>
    </row>
    <row r="445" spans="1:18" x14ac:dyDescent="0.25">
      <c r="A445" s="18" t="s">
        <v>391</v>
      </c>
      <c r="B445" s="9"/>
      <c r="C445" s="43">
        <v>200</v>
      </c>
      <c r="D445" s="11">
        <v>0.66200000000000003</v>
      </c>
      <c r="E445" s="20">
        <v>0.09</v>
      </c>
      <c r="F445" s="11">
        <v>22.033999999999992</v>
      </c>
      <c r="G445" s="20">
        <v>92.799999999999983</v>
      </c>
      <c r="H445" s="11">
        <v>1.5999999999999997E-2</v>
      </c>
      <c r="I445" s="20">
        <v>0.72599999999999976</v>
      </c>
      <c r="J445" s="11">
        <v>0</v>
      </c>
      <c r="K445" s="20">
        <v>0.50800000000000001</v>
      </c>
      <c r="L445" s="11">
        <v>32.18</v>
      </c>
      <c r="M445" s="20">
        <v>23.439999999999998</v>
      </c>
      <c r="N445" s="11">
        <v>17.459999999999997</v>
      </c>
      <c r="O445" s="20">
        <v>0.66799999999999993</v>
      </c>
      <c r="P445" s="176" t="s">
        <v>212</v>
      </c>
    </row>
    <row r="446" spans="1:18" ht="17.25" customHeight="1" x14ac:dyDescent="0.25">
      <c r="A446" s="185" t="s">
        <v>13</v>
      </c>
      <c r="B446" s="9"/>
      <c r="C446" s="19">
        <v>60</v>
      </c>
      <c r="D446" s="11">
        <v>3.96</v>
      </c>
      <c r="E446" s="20">
        <v>0.72</v>
      </c>
      <c r="F446" s="11">
        <v>23.76</v>
      </c>
      <c r="G446" s="20">
        <v>118.80000000000001</v>
      </c>
      <c r="H446" s="11">
        <v>0.10200000000000002</v>
      </c>
      <c r="I446" s="20"/>
      <c r="J446" s="11"/>
      <c r="K446" s="20">
        <v>0.84</v>
      </c>
      <c r="L446" s="11">
        <v>17.400000000000002</v>
      </c>
      <c r="M446" s="20">
        <v>90.000000000000014</v>
      </c>
      <c r="N446" s="11">
        <v>28.200000000000006</v>
      </c>
      <c r="O446" s="20">
        <v>2.3400000000000003</v>
      </c>
      <c r="P446" s="176" t="s">
        <v>198</v>
      </c>
    </row>
    <row r="447" spans="1:18" ht="17.25" customHeight="1" thickBot="1" x14ac:dyDescent="0.3">
      <c r="A447" s="18" t="s">
        <v>35</v>
      </c>
      <c r="B447" s="9"/>
      <c r="C447" s="19">
        <v>50</v>
      </c>
      <c r="D447" s="20">
        <v>3.8</v>
      </c>
      <c r="E447" s="182">
        <v>0.4</v>
      </c>
      <c r="F447" s="33">
        <v>24.6</v>
      </c>
      <c r="G447" s="35">
        <v>117.5</v>
      </c>
      <c r="H447" s="47">
        <v>5.5000000000000007E-2</v>
      </c>
      <c r="I447" s="34">
        <v>0</v>
      </c>
      <c r="J447" s="47">
        <v>0</v>
      </c>
      <c r="K447" s="34">
        <v>0.55000000000000004</v>
      </c>
      <c r="L447" s="47">
        <v>10</v>
      </c>
      <c r="M447" s="34">
        <v>32.5</v>
      </c>
      <c r="N447" s="47">
        <v>7.0000000000000009</v>
      </c>
      <c r="O447" s="34">
        <v>0.55000000000000016</v>
      </c>
      <c r="P447" s="187" t="s">
        <v>188</v>
      </c>
    </row>
    <row r="448" spans="1:18" ht="17.25" customHeight="1" thickBot="1" x14ac:dyDescent="0.3">
      <c r="A448" s="183" t="s">
        <v>167</v>
      </c>
      <c r="B448" s="98"/>
      <c r="C448" s="21">
        <v>990</v>
      </c>
      <c r="D448" s="22">
        <f>SUM(D441:D447)</f>
        <v>35.764499999999998</v>
      </c>
      <c r="E448" s="22">
        <f t="shared" ref="E448:O448" si="92">SUM(E441:E447)</f>
        <v>35.743500000000004</v>
      </c>
      <c r="F448" s="22">
        <f t="shared" si="92"/>
        <v>158.458</v>
      </c>
      <c r="G448" s="22">
        <f t="shared" si="92"/>
        <v>1133.92</v>
      </c>
      <c r="H448" s="22">
        <f t="shared" si="92"/>
        <v>0.9195000000000001</v>
      </c>
      <c r="I448" s="22">
        <f t="shared" si="92"/>
        <v>39.102000000000004</v>
      </c>
      <c r="J448" s="22">
        <f t="shared" si="92"/>
        <v>100.82</v>
      </c>
      <c r="K448" s="22">
        <f t="shared" si="92"/>
        <v>11.025000000000002</v>
      </c>
      <c r="L448" s="22">
        <f t="shared" si="92"/>
        <v>424.96</v>
      </c>
      <c r="M448" s="22">
        <f t="shared" si="92"/>
        <v>885.68499999999995</v>
      </c>
      <c r="N448" s="22">
        <f t="shared" si="92"/>
        <v>266.30800000000005</v>
      </c>
      <c r="O448" s="22">
        <f t="shared" si="92"/>
        <v>33.125999999999998</v>
      </c>
      <c r="P448" s="195"/>
      <c r="Q448" s="123">
        <f>G448/2720</f>
        <v>0.41688235294117648</v>
      </c>
      <c r="R448" s="134" t="s">
        <v>320</v>
      </c>
    </row>
    <row r="449" spans="1:18" ht="14.25" customHeight="1" thickBot="1" x14ac:dyDescent="0.3">
      <c r="A449" s="183" t="s">
        <v>169</v>
      </c>
      <c r="B449" s="100"/>
      <c r="C449" s="21">
        <f>C435+C438+C448</f>
        <v>1795</v>
      </c>
      <c r="D449" s="22">
        <f>D435+D438+D448</f>
        <v>64.759500000000003</v>
      </c>
      <c r="E449" s="22">
        <f t="shared" ref="E449:O449" si="93">E435+E438+E448</f>
        <v>68.260000000000005</v>
      </c>
      <c r="F449" s="22">
        <f t="shared" si="93"/>
        <v>252.50799999999998</v>
      </c>
      <c r="G449" s="22">
        <f t="shared" si="93"/>
        <v>1907.57</v>
      </c>
      <c r="H449" s="22">
        <f t="shared" si="93"/>
        <v>1.2237310344827588</v>
      </c>
      <c r="I449" s="22">
        <f t="shared" si="93"/>
        <v>55.821827586206894</v>
      </c>
      <c r="J449" s="22">
        <f t="shared" si="93"/>
        <v>613.07862068965528</v>
      </c>
      <c r="K449" s="22">
        <f t="shared" si="93"/>
        <v>13.975000000000003</v>
      </c>
      <c r="L449" s="22">
        <f t="shared" si="93"/>
        <v>824.82327586206895</v>
      </c>
      <c r="M449" s="22">
        <f t="shared" si="93"/>
        <v>1405.8794827586207</v>
      </c>
      <c r="N449" s="22">
        <f t="shared" si="93"/>
        <v>336.67524137931042</v>
      </c>
      <c r="O449" s="22">
        <f t="shared" si="93"/>
        <v>44.188241379310341</v>
      </c>
      <c r="P449" s="195"/>
      <c r="Q449" s="123">
        <f>G449/2720</f>
        <v>0.70131250000000001</v>
      </c>
      <c r="R449" s="131" t="s">
        <v>321</v>
      </c>
    </row>
    <row r="450" spans="1:18" x14ac:dyDescent="0.25">
      <c r="A450" s="38"/>
      <c r="B450" s="49"/>
      <c r="C450" s="90"/>
      <c r="D450" s="90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84"/>
      <c r="P450" s="217"/>
    </row>
    <row r="451" spans="1:18" ht="16.5" thickBot="1" x14ac:dyDescent="0.3">
      <c r="A451" s="75" t="s">
        <v>64</v>
      </c>
      <c r="B451" s="80"/>
      <c r="C451" s="80"/>
      <c r="N451" s="181"/>
      <c r="O451" s="181"/>
      <c r="P451" s="220"/>
    </row>
    <row r="452" spans="1:18" ht="15.75" customHeight="1" x14ac:dyDescent="0.25">
      <c r="A452" s="7" t="s">
        <v>148</v>
      </c>
      <c r="B452" s="82"/>
      <c r="C452" s="41" t="s">
        <v>149</v>
      </c>
      <c r="D452" s="251" t="s">
        <v>150</v>
      </c>
      <c r="E452" s="252"/>
      <c r="F452" s="253"/>
      <c r="G452" s="24" t="s">
        <v>151</v>
      </c>
      <c r="H452" s="264" t="s">
        <v>152</v>
      </c>
      <c r="I452" s="261" t="s">
        <v>153</v>
      </c>
      <c r="J452" s="267" t="s">
        <v>154</v>
      </c>
      <c r="K452" s="261" t="s">
        <v>155</v>
      </c>
      <c r="L452" s="267" t="s">
        <v>156</v>
      </c>
      <c r="M452" s="261" t="s">
        <v>157</v>
      </c>
      <c r="N452" s="261" t="s">
        <v>158</v>
      </c>
      <c r="O452" s="258" t="s">
        <v>159</v>
      </c>
      <c r="P452" s="194" t="s">
        <v>170</v>
      </c>
    </row>
    <row r="453" spans="1:18" ht="16.5" thickBot="1" x14ac:dyDescent="0.3">
      <c r="A453" s="18" t="s">
        <v>160</v>
      </c>
      <c r="B453" s="9"/>
      <c r="C453" s="42" t="s">
        <v>161</v>
      </c>
      <c r="D453" s="254"/>
      <c r="E453" s="255"/>
      <c r="F453" s="256"/>
      <c r="G453" s="20" t="s">
        <v>173</v>
      </c>
      <c r="H453" s="265"/>
      <c r="I453" s="262"/>
      <c r="J453" s="268"/>
      <c r="K453" s="262"/>
      <c r="L453" s="268"/>
      <c r="M453" s="262"/>
      <c r="N453" s="262"/>
      <c r="O453" s="259"/>
      <c r="P453" s="176" t="s">
        <v>171</v>
      </c>
    </row>
    <row r="454" spans="1:18" ht="16.5" thickBot="1" x14ac:dyDescent="0.3">
      <c r="A454" s="13"/>
      <c r="B454" s="93"/>
      <c r="C454" s="57"/>
      <c r="D454" s="14" t="s">
        <v>162</v>
      </c>
      <c r="E454" s="14" t="s">
        <v>163</v>
      </c>
      <c r="F454" s="52" t="s">
        <v>164</v>
      </c>
      <c r="G454" s="14" t="s">
        <v>165</v>
      </c>
      <c r="H454" s="266"/>
      <c r="I454" s="263"/>
      <c r="J454" s="269"/>
      <c r="K454" s="263"/>
      <c r="L454" s="269"/>
      <c r="M454" s="263"/>
      <c r="N454" s="263"/>
      <c r="O454" s="260"/>
      <c r="P454" s="187"/>
    </row>
    <row r="455" spans="1:18" x14ac:dyDescent="0.25">
      <c r="A455" s="18"/>
      <c r="B455" s="49" t="s">
        <v>5</v>
      </c>
      <c r="C455" s="41"/>
      <c r="D455" s="11"/>
      <c r="E455" s="24"/>
      <c r="F455" s="11"/>
      <c r="G455" s="24"/>
      <c r="H455" s="179"/>
      <c r="I455" s="24"/>
      <c r="J455" s="11"/>
      <c r="K455" s="24"/>
      <c r="L455" s="11"/>
      <c r="M455" s="24"/>
      <c r="N455" s="180"/>
      <c r="O455" s="11"/>
      <c r="P455" s="176"/>
    </row>
    <row r="456" spans="1:18" x14ac:dyDescent="0.25">
      <c r="A456" s="18" t="s">
        <v>91</v>
      </c>
      <c r="B456" s="49"/>
      <c r="C456" s="42" t="s">
        <v>92</v>
      </c>
      <c r="D456" s="11">
        <v>2.33</v>
      </c>
      <c r="E456" s="20">
        <v>8.1199999999999992</v>
      </c>
      <c r="F456" s="11">
        <v>15.549999999999997</v>
      </c>
      <c r="G456" s="20">
        <v>144.59999999999997</v>
      </c>
      <c r="H456" s="11">
        <v>3.2999999999999988E-2</v>
      </c>
      <c r="I456" s="20">
        <v>0</v>
      </c>
      <c r="J456" s="11">
        <v>40</v>
      </c>
      <c r="K456" s="20">
        <v>0.62</v>
      </c>
      <c r="L456" s="11">
        <v>8.1</v>
      </c>
      <c r="M456" s="20">
        <v>22.5</v>
      </c>
      <c r="N456" s="33">
        <v>3.9</v>
      </c>
      <c r="O456" s="11">
        <v>0.38</v>
      </c>
      <c r="P456" s="176" t="s">
        <v>186</v>
      </c>
    </row>
    <row r="457" spans="1:18" ht="31.5" x14ac:dyDescent="0.25">
      <c r="A457" s="18" t="s">
        <v>360</v>
      </c>
      <c r="B457" s="49"/>
      <c r="C457" s="42" t="s">
        <v>229</v>
      </c>
      <c r="D457" s="11">
        <v>6.41</v>
      </c>
      <c r="E457" s="20">
        <v>5.0999999999999996</v>
      </c>
      <c r="F457" s="11">
        <v>41.31</v>
      </c>
      <c r="G457" s="20">
        <v>230.02</v>
      </c>
      <c r="H457" s="11">
        <v>0.11</v>
      </c>
      <c r="I457" s="20">
        <v>1.0559999999999998</v>
      </c>
      <c r="J457" s="11">
        <v>36.279999999999994</v>
      </c>
      <c r="K457" s="20">
        <v>0.127</v>
      </c>
      <c r="L457" s="11">
        <v>145.27799999999996</v>
      </c>
      <c r="M457" s="20">
        <v>170.59199999999996</v>
      </c>
      <c r="N457" s="33">
        <v>40.941999999999986</v>
      </c>
      <c r="O457" s="11">
        <v>0.87899999999999967</v>
      </c>
      <c r="P457" s="176" t="s">
        <v>305</v>
      </c>
    </row>
    <row r="458" spans="1:18" x14ac:dyDescent="0.25">
      <c r="A458" s="18" t="s">
        <v>21</v>
      </c>
      <c r="B458" s="49"/>
      <c r="C458" s="42">
        <v>200</v>
      </c>
      <c r="D458" s="11">
        <v>4.0780000000000003</v>
      </c>
      <c r="E458" s="20">
        <v>3.5439999999999996</v>
      </c>
      <c r="F458" s="11">
        <v>7.597999999999999</v>
      </c>
      <c r="G458" s="20">
        <v>78.599999999999994</v>
      </c>
      <c r="H458" s="11">
        <v>5.5999999999999994E-2</v>
      </c>
      <c r="I458" s="20">
        <v>1.5879999999999999</v>
      </c>
      <c r="J458" s="11">
        <v>24.4</v>
      </c>
      <c r="K458" s="20">
        <v>0</v>
      </c>
      <c r="L458" s="11">
        <v>151.91999999999999</v>
      </c>
      <c r="M458" s="20">
        <v>124.55999999999999</v>
      </c>
      <c r="N458" s="33">
        <v>21.34</v>
      </c>
      <c r="O458" s="11">
        <v>0.44799999999999995</v>
      </c>
      <c r="P458" s="176" t="s">
        <v>202</v>
      </c>
    </row>
    <row r="459" spans="1:18" x14ac:dyDescent="0.25">
      <c r="A459" s="18" t="s">
        <v>70</v>
      </c>
      <c r="B459" s="9"/>
      <c r="C459" s="42">
        <v>120</v>
      </c>
      <c r="D459" s="12">
        <v>0.48</v>
      </c>
      <c r="E459" s="20">
        <v>0.48</v>
      </c>
      <c r="F459" s="20">
        <v>11.759999999999998</v>
      </c>
      <c r="G459" s="20">
        <v>56.399999999999984</v>
      </c>
      <c r="H459" s="10">
        <v>3.599999999999999E-2</v>
      </c>
      <c r="I459" s="19">
        <v>11.999999999999996</v>
      </c>
      <c r="J459" s="47">
        <v>0</v>
      </c>
      <c r="K459" s="19">
        <v>0.24</v>
      </c>
      <c r="L459" s="47">
        <v>19.2</v>
      </c>
      <c r="M459" s="19">
        <v>13.2</v>
      </c>
      <c r="N459" s="19">
        <v>10.799999999999999</v>
      </c>
      <c r="O459" s="47">
        <v>2.6399999999999997</v>
      </c>
      <c r="P459" s="176" t="s">
        <v>189</v>
      </c>
    </row>
    <row r="460" spans="1:18" ht="15" customHeight="1" thickBot="1" x14ac:dyDescent="0.3">
      <c r="A460" s="18" t="s">
        <v>37</v>
      </c>
      <c r="B460" s="49"/>
      <c r="C460" s="42">
        <v>30</v>
      </c>
      <c r="D460" s="12">
        <v>2.25</v>
      </c>
      <c r="E460" s="20">
        <v>0.87</v>
      </c>
      <c r="F460" s="33">
        <v>15.419999999999998</v>
      </c>
      <c r="G460" s="12">
        <v>78.599999999999994</v>
      </c>
      <c r="H460" s="12">
        <v>3.3000000000000002E-2</v>
      </c>
      <c r="I460" s="20">
        <v>0</v>
      </c>
      <c r="J460" s="11">
        <v>0</v>
      </c>
      <c r="K460" s="20">
        <v>0.51</v>
      </c>
      <c r="L460" s="11">
        <v>5.7</v>
      </c>
      <c r="M460" s="20">
        <v>19.5</v>
      </c>
      <c r="N460" s="20">
        <v>3.9</v>
      </c>
      <c r="O460" s="11">
        <v>0.36</v>
      </c>
      <c r="P460" s="176" t="s">
        <v>188</v>
      </c>
    </row>
    <row r="461" spans="1:18" ht="16.5" thickBot="1" x14ac:dyDescent="0.3">
      <c r="A461" s="183" t="s">
        <v>167</v>
      </c>
      <c r="B461" s="98"/>
      <c r="C461" s="58">
        <v>615</v>
      </c>
      <c r="D461" s="22">
        <f>SUM(D456:D460)</f>
        <v>15.548000000000002</v>
      </c>
      <c r="E461" s="22">
        <f t="shared" ref="E461:O461" si="94">SUM(E456:E460)</f>
        <v>18.114000000000001</v>
      </c>
      <c r="F461" s="22">
        <f t="shared" si="94"/>
        <v>91.637999999999991</v>
      </c>
      <c r="G461" s="22">
        <f t="shared" si="94"/>
        <v>588.22</v>
      </c>
      <c r="H461" s="22">
        <f t="shared" si="94"/>
        <v>0.26800000000000002</v>
      </c>
      <c r="I461" s="22">
        <f t="shared" si="94"/>
        <v>14.643999999999997</v>
      </c>
      <c r="J461" s="22">
        <f t="shared" si="94"/>
        <v>100.68</v>
      </c>
      <c r="K461" s="22">
        <f t="shared" si="94"/>
        <v>1.4969999999999999</v>
      </c>
      <c r="L461" s="22">
        <f t="shared" si="94"/>
        <v>330.19799999999992</v>
      </c>
      <c r="M461" s="22">
        <f t="shared" si="94"/>
        <v>350.35199999999992</v>
      </c>
      <c r="N461" s="22">
        <f t="shared" si="94"/>
        <v>80.881999999999991</v>
      </c>
      <c r="O461" s="22">
        <f t="shared" si="94"/>
        <v>4.7069999999999999</v>
      </c>
      <c r="P461" s="195"/>
    </row>
    <row r="462" spans="1:18" x14ac:dyDescent="0.25">
      <c r="A462" s="7"/>
      <c r="B462" s="16" t="s">
        <v>168</v>
      </c>
      <c r="C462" s="59"/>
      <c r="D462" s="179"/>
      <c r="E462" s="24"/>
      <c r="F462" s="179"/>
      <c r="G462" s="24"/>
      <c r="H462" s="179"/>
      <c r="I462" s="24"/>
      <c r="J462" s="179"/>
      <c r="K462" s="24"/>
      <c r="L462" s="179"/>
      <c r="M462" s="24"/>
      <c r="N462" s="180"/>
      <c r="O462" s="179"/>
      <c r="P462" s="194"/>
    </row>
    <row r="463" spans="1:18" x14ac:dyDescent="0.25">
      <c r="A463" s="18" t="s">
        <v>84</v>
      </c>
      <c r="B463" s="49"/>
      <c r="C463" s="43" t="s">
        <v>205</v>
      </c>
      <c r="D463" s="11">
        <v>0.75</v>
      </c>
      <c r="E463" s="20">
        <v>6.1</v>
      </c>
      <c r="F463" s="11">
        <v>12.5</v>
      </c>
      <c r="G463" s="20">
        <v>108.5</v>
      </c>
      <c r="H463" s="11">
        <v>0.01</v>
      </c>
      <c r="I463" s="20">
        <v>0</v>
      </c>
      <c r="J463" s="11">
        <v>1</v>
      </c>
      <c r="K463" s="20">
        <v>0.95</v>
      </c>
      <c r="L463" s="11">
        <v>1.5</v>
      </c>
      <c r="M463" s="20">
        <v>8.5</v>
      </c>
      <c r="N463" s="33">
        <v>1</v>
      </c>
      <c r="O463" s="11">
        <v>0.85499999999999998</v>
      </c>
      <c r="P463" s="176"/>
    </row>
    <row r="464" spans="1:18" s="68" customFormat="1" ht="16.5" thickBot="1" x14ac:dyDescent="0.3">
      <c r="A464" s="18" t="s">
        <v>82</v>
      </c>
      <c r="B464" s="9"/>
      <c r="C464" s="42">
        <v>180</v>
      </c>
      <c r="D464" s="20">
        <v>5.22</v>
      </c>
      <c r="E464" s="33">
        <v>4.5</v>
      </c>
      <c r="F464" s="33">
        <v>7.2</v>
      </c>
      <c r="G464" s="33">
        <v>90</v>
      </c>
      <c r="H464" s="11">
        <v>7.2000000000000008E-2</v>
      </c>
      <c r="I464" s="20">
        <v>1.26</v>
      </c>
      <c r="J464" s="11">
        <v>36</v>
      </c>
      <c r="K464" s="20">
        <v>0</v>
      </c>
      <c r="L464" s="11">
        <v>216</v>
      </c>
      <c r="M464" s="20">
        <v>162</v>
      </c>
      <c r="N464" s="33">
        <v>25.2</v>
      </c>
      <c r="O464" s="11">
        <v>0.18</v>
      </c>
      <c r="P464" s="188" t="s">
        <v>206</v>
      </c>
      <c r="Q464" s="108"/>
    </row>
    <row r="465" spans="1:21" ht="16.5" thickBot="1" x14ac:dyDescent="0.3">
      <c r="A465" s="183" t="s">
        <v>167</v>
      </c>
      <c r="B465" s="98"/>
      <c r="C465" s="102">
        <f>C463+C464</f>
        <v>200</v>
      </c>
      <c r="D465" s="102">
        <f t="shared" ref="D465:G465" si="95">D463+D464</f>
        <v>5.97</v>
      </c>
      <c r="E465" s="102">
        <f t="shared" si="95"/>
        <v>10.6</v>
      </c>
      <c r="F465" s="102">
        <f t="shared" si="95"/>
        <v>19.7</v>
      </c>
      <c r="G465" s="102">
        <f t="shared" si="95"/>
        <v>198.5</v>
      </c>
      <c r="H465" s="36">
        <f t="shared" ref="H465:O465" si="96">SUM(H463:H464)</f>
        <v>8.2000000000000003E-2</v>
      </c>
      <c r="I465" s="22">
        <f t="shared" si="96"/>
        <v>1.26</v>
      </c>
      <c r="J465" s="36">
        <f t="shared" si="96"/>
        <v>37</v>
      </c>
      <c r="K465" s="22">
        <f t="shared" si="96"/>
        <v>0.95</v>
      </c>
      <c r="L465" s="36">
        <f t="shared" si="96"/>
        <v>217.5</v>
      </c>
      <c r="M465" s="22">
        <f t="shared" si="96"/>
        <v>170.5</v>
      </c>
      <c r="N465" s="36">
        <f t="shared" si="96"/>
        <v>26.2</v>
      </c>
      <c r="O465" s="22">
        <f t="shared" si="96"/>
        <v>1.0349999999999999</v>
      </c>
      <c r="P465" s="195"/>
    </row>
    <row r="466" spans="1:21" ht="18.75" customHeight="1" thickBot="1" x14ac:dyDescent="0.3">
      <c r="A466" s="249" t="s">
        <v>367</v>
      </c>
      <c r="B466" s="250"/>
      <c r="C466" s="83">
        <f>C461+C465</f>
        <v>815</v>
      </c>
      <c r="D466" s="22">
        <f>D461+D465</f>
        <v>21.518000000000001</v>
      </c>
      <c r="E466" s="22">
        <f t="shared" ref="E466:O466" si="97">E461+E465</f>
        <v>28.713999999999999</v>
      </c>
      <c r="F466" s="22">
        <f t="shared" si="97"/>
        <v>111.33799999999999</v>
      </c>
      <c r="G466" s="22">
        <f t="shared" si="97"/>
        <v>786.72</v>
      </c>
      <c r="H466" s="22">
        <f t="shared" si="97"/>
        <v>0.35000000000000003</v>
      </c>
      <c r="I466" s="22">
        <f t="shared" si="97"/>
        <v>15.903999999999996</v>
      </c>
      <c r="J466" s="22">
        <f t="shared" si="97"/>
        <v>137.68</v>
      </c>
      <c r="K466" s="22">
        <f t="shared" si="97"/>
        <v>2.4470000000000001</v>
      </c>
      <c r="L466" s="22">
        <f t="shared" si="97"/>
        <v>547.69799999999987</v>
      </c>
      <c r="M466" s="22">
        <f t="shared" si="97"/>
        <v>520.85199999999986</v>
      </c>
      <c r="N466" s="22">
        <f t="shared" si="97"/>
        <v>107.08199999999999</v>
      </c>
      <c r="O466" s="22">
        <f t="shared" si="97"/>
        <v>5.742</v>
      </c>
      <c r="P466" s="195"/>
      <c r="Q466" s="123">
        <f>G466/2720</f>
        <v>0.28923529411764709</v>
      </c>
      <c r="R466" s="131" t="s">
        <v>323</v>
      </c>
    </row>
    <row r="467" spans="1:21" x14ac:dyDescent="0.25">
      <c r="A467" s="18"/>
      <c r="B467" s="49" t="s">
        <v>12</v>
      </c>
      <c r="C467" s="43"/>
      <c r="D467" s="11"/>
      <c r="E467" s="20"/>
      <c r="F467" s="33"/>
      <c r="G467" s="33"/>
      <c r="H467" s="11"/>
      <c r="I467" s="20"/>
      <c r="J467" s="11"/>
      <c r="K467" s="20"/>
      <c r="L467" s="11"/>
      <c r="M467" s="20"/>
      <c r="N467" s="33"/>
      <c r="O467" s="11"/>
      <c r="P467" s="205"/>
    </row>
    <row r="468" spans="1:21" x14ac:dyDescent="0.25">
      <c r="A468" s="18" t="s">
        <v>30</v>
      </c>
      <c r="B468" s="49"/>
      <c r="C468" s="43">
        <v>100</v>
      </c>
      <c r="D468" s="11">
        <v>1.1000000000000001</v>
      </c>
      <c r="E468" s="20">
        <v>0.2</v>
      </c>
      <c r="F468" s="33">
        <v>3.8</v>
      </c>
      <c r="G468" s="33">
        <v>24</v>
      </c>
      <c r="H468" s="11">
        <v>0.06</v>
      </c>
      <c r="I468" s="20">
        <v>25</v>
      </c>
      <c r="J468" s="11">
        <v>0</v>
      </c>
      <c r="K468" s="20">
        <v>0.7</v>
      </c>
      <c r="L468" s="11">
        <v>14</v>
      </c>
      <c r="M468" s="20">
        <v>26</v>
      </c>
      <c r="N468" s="33">
        <v>20</v>
      </c>
      <c r="O468" s="11">
        <v>0.9</v>
      </c>
      <c r="P468" s="205" t="s">
        <v>194</v>
      </c>
    </row>
    <row r="469" spans="1:21" ht="31.5" x14ac:dyDescent="0.25">
      <c r="A469" s="18" t="s">
        <v>373</v>
      </c>
      <c r="B469" s="49"/>
      <c r="C469" s="43" t="s">
        <v>207</v>
      </c>
      <c r="D469" s="11">
        <v>6.7343000000000002</v>
      </c>
      <c r="E469" s="20">
        <v>5.4274999999999993</v>
      </c>
      <c r="F469" s="11">
        <v>24.142299999999999</v>
      </c>
      <c r="G469" s="20">
        <v>185.07</v>
      </c>
      <c r="H469" s="11">
        <v>0.25270000000000004</v>
      </c>
      <c r="I469" s="20">
        <v>5.8250000000000002</v>
      </c>
      <c r="J469" s="11">
        <v>0</v>
      </c>
      <c r="K469" s="20">
        <v>2.6297999999999999</v>
      </c>
      <c r="L469" s="11">
        <v>46.297999999999995</v>
      </c>
      <c r="M469" s="20">
        <v>101.803</v>
      </c>
      <c r="N469" s="33">
        <v>40.773000000000003</v>
      </c>
      <c r="O469" s="11">
        <v>2.3649999999999998</v>
      </c>
      <c r="P469" s="205" t="s">
        <v>307</v>
      </c>
    </row>
    <row r="470" spans="1:21" x14ac:dyDescent="0.25">
      <c r="A470" s="18" t="s">
        <v>140</v>
      </c>
      <c r="B470" s="49"/>
      <c r="C470" s="43" t="s">
        <v>200</v>
      </c>
      <c r="D470" s="11">
        <v>22.16</v>
      </c>
      <c r="E470" s="20">
        <v>30.49</v>
      </c>
      <c r="F470" s="11">
        <v>48.64</v>
      </c>
      <c r="G470" s="20">
        <v>507.4</v>
      </c>
      <c r="H470" s="11">
        <v>7.8333333333333324E-2</v>
      </c>
      <c r="I470" s="20">
        <v>2.31</v>
      </c>
      <c r="J470" s="11">
        <v>0</v>
      </c>
      <c r="K470" s="20">
        <v>5.25</v>
      </c>
      <c r="L470" s="11">
        <v>22.043333333333337</v>
      </c>
      <c r="M470" s="20">
        <v>285.69666666666666</v>
      </c>
      <c r="N470" s="33">
        <v>63.74666666666667</v>
      </c>
      <c r="O470" s="11">
        <v>4.1333333333333337</v>
      </c>
      <c r="P470" s="205" t="s">
        <v>308</v>
      </c>
    </row>
    <row r="471" spans="1:21" x14ac:dyDescent="0.25">
      <c r="A471" s="18" t="s">
        <v>392</v>
      </c>
      <c r="B471" s="73"/>
      <c r="C471" s="19" t="s">
        <v>230</v>
      </c>
      <c r="D471" s="11">
        <v>0.34599999999999997</v>
      </c>
      <c r="E471" s="20">
        <v>7.5999999999999998E-2</v>
      </c>
      <c r="F471" s="11">
        <v>31.846000000000004</v>
      </c>
      <c r="G471" s="20">
        <v>130.19999999999999</v>
      </c>
      <c r="H471" s="11">
        <v>2.1999999999999999E-2</v>
      </c>
      <c r="I471" s="20">
        <v>0</v>
      </c>
      <c r="J471" s="11">
        <v>0</v>
      </c>
      <c r="K471" s="20">
        <v>7.5999999999999998E-2</v>
      </c>
      <c r="L471" s="11">
        <v>20.380000000000003</v>
      </c>
      <c r="M471" s="20">
        <v>19.36</v>
      </c>
      <c r="N471" s="33">
        <v>8.1199999999999992</v>
      </c>
      <c r="O471" s="11">
        <v>0.45599999999999996</v>
      </c>
      <c r="P471" s="176" t="s">
        <v>196</v>
      </c>
    </row>
    <row r="472" spans="1:21" ht="17.25" customHeight="1" x14ac:dyDescent="0.25">
      <c r="A472" s="8" t="s">
        <v>13</v>
      </c>
      <c r="B472" s="9"/>
      <c r="C472" s="43">
        <v>60</v>
      </c>
      <c r="D472" s="60">
        <v>3.96</v>
      </c>
      <c r="E472" s="32">
        <v>0.72</v>
      </c>
      <c r="F472" s="31">
        <v>23.76</v>
      </c>
      <c r="G472" s="32">
        <v>118.80000000000001</v>
      </c>
      <c r="H472" s="31">
        <v>0.10200000000000002</v>
      </c>
      <c r="I472" s="32"/>
      <c r="J472" s="31"/>
      <c r="K472" s="32">
        <v>0.84</v>
      </c>
      <c r="L472" s="31">
        <v>17.400000000000002</v>
      </c>
      <c r="M472" s="32">
        <v>90.000000000000014</v>
      </c>
      <c r="N472" s="61">
        <v>28.200000000000006</v>
      </c>
      <c r="O472" s="61">
        <v>2.3400000000000003</v>
      </c>
      <c r="P472" s="176" t="s">
        <v>198</v>
      </c>
    </row>
    <row r="473" spans="1:21" ht="17.25" customHeight="1" thickBot="1" x14ac:dyDescent="0.3">
      <c r="A473" s="18" t="s">
        <v>35</v>
      </c>
      <c r="B473" s="9"/>
      <c r="C473" s="19">
        <v>50</v>
      </c>
      <c r="D473" s="11">
        <v>3.8</v>
      </c>
      <c r="E473" s="20">
        <v>0.4</v>
      </c>
      <c r="F473" s="11">
        <v>24.6</v>
      </c>
      <c r="G473" s="20">
        <v>117.5</v>
      </c>
      <c r="H473" s="11">
        <v>5.5000000000000007E-2</v>
      </c>
      <c r="I473" s="20">
        <v>0</v>
      </c>
      <c r="J473" s="11">
        <v>0</v>
      </c>
      <c r="K473" s="20">
        <v>0.55000000000000004</v>
      </c>
      <c r="L473" s="11">
        <v>10</v>
      </c>
      <c r="M473" s="20">
        <v>32.5</v>
      </c>
      <c r="N473" s="33">
        <v>7.0000000000000009</v>
      </c>
      <c r="O473" s="11">
        <v>0.55000000000000016</v>
      </c>
      <c r="P473" s="176" t="s">
        <v>188</v>
      </c>
    </row>
    <row r="474" spans="1:21" ht="17.25" customHeight="1" thickBot="1" x14ac:dyDescent="0.3">
      <c r="A474" s="183" t="s">
        <v>167</v>
      </c>
      <c r="B474" s="98"/>
      <c r="C474" s="21">
        <v>920</v>
      </c>
      <c r="D474" s="22">
        <f>SUM(D468:D473)</f>
        <v>38.100299999999997</v>
      </c>
      <c r="E474" s="22">
        <f t="shared" ref="E474:O474" si="98">SUM(E468:E473)</f>
        <v>37.313499999999998</v>
      </c>
      <c r="F474" s="22">
        <f t="shared" si="98"/>
        <v>156.78829999999999</v>
      </c>
      <c r="G474" s="22">
        <f t="shared" si="98"/>
        <v>1082.97</v>
      </c>
      <c r="H474" s="22">
        <f t="shared" si="98"/>
        <v>0.57003333333333339</v>
      </c>
      <c r="I474" s="22">
        <f t="shared" si="98"/>
        <v>33.134999999999998</v>
      </c>
      <c r="J474" s="22">
        <f t="shared" si="98"/>
        <v>0</v>
      </c>
      <c r="K474" s="22">
        <f t="shared" si="98"/>
        <v>10.0458</v>
      </c>
      <c r="L474" s="22">
        <f t="shared" si="98"/>
        <v>130.12133333333333</v>
      </c>
      <c r="M474" s="22">
        <f t="shared" si="98"/>
        <v>555.35966666666673</v>
      </c>
      <c r="N474" s="22">
        <f t="shared" si="98"/>
        <v>167.83966666666669</v>
      </c>
      <c r="O474" s="22">
        <f t="shared" si="98"/>
        <v>10.744333333333334</v>
      </c>
      <c r="P474" s="195"/>
      <c r="Q474" s="123">
        <f>G474/2720</f>
        <v>0.39815073529411765</v>
      </c>
      <c r="R474" s="134" t="s">
        <v>320</v>
      </c>
    </row>
    <row r="475" spans="1:21" ht="17.25" customHeight="1" thickBot="1" x14ac:dyDescent="0.3">
      <c r="A475" s="183" t="s">
        <v>169</v>
      </c>
      <c r="B475" s="100"/>
      <c r="C475" s="83">
        <f>C461+C465+C474</f>
        <v>1735</v>
      </c>
      <c r="D475" s="22">
        <f>D461+D465+D474</f>
        <v>59.618299999999998</v>
      </c>
      <c r="E475" s="22">
        <f t="shared" ref="E475:O475" si="99">E461+E465+E474</f>
        <v>66.027500000000003</v>
      </c>
      <c r="F475" s="22">
        <f t="shared" si="99"/>
        <v>268.12630000000001</v>
      </c>
      <c r="G475" s="22">
        <f t="shared" si="99"/>
        <v>1869.69</v>
      </c>
      <c r="H475" s="22">
        <f t="shared" si="99"/>
        <v>0.92003333333333348</v>
      </c>
      <c r="I475" s="22">
        <f t="shared" si="99"/>
        <v>49.038999999999994</v>
      </c>
      <c r="J475" s="22">
        <f t="shared" si="99"/>
        <v>137.68</v>
      </c>
      <c r="K475" s="22">
        <f t="shared" si="99"/>
        <v>12.492799999999999</v>
      </c>
      <c r="L475" s="22">
        <f t="shared" si="99"/>
        <v>677.81933333333313</v>
      </c>
      <c r="M475" s="22">
        <f t="shared" si="99"/>
        <v>1076.2116666666666</v>
      </c>
      <c r="N475" s="22">
        <f t="shared" si="99"/>
        <v>274.92166666666668</v>
      </c>
      <c r="O475" s="22">
        <f t="shared" si="99"/>
        <v>16.486333333333334</v>
      </c>
      <c r="P475" s="195"/>
      <c r="Q475" s="123">
        <f>G475/2720</f>
        <v>0.68738602941176474</v>
      </c>
      <c r="R475" s="131" t="s">
        <v>321</v>
      </c>
    </row>
    <row r="476" spans="1:21" ht="17.25" customHeight="1" thickBot="1" x14ac:dyDescent="0.3">
      <c r="A476" s="275" t="s">
        <v>397</v>
      </c>
      <c r="B476" s="276"/>
      <c r="C476" s="159">
        <f t="shared" ref="C476:O476" si="100">C26+C52+C80+C105+C131+C157+C183+C209+C236+C262+C288+C315+C341+C368+C395+C422+C449+C475</f>
        <v>31730</v>
      </c>
      <c r="D476" s="114">
        <f t="shared" si="100"/>
        <v>1905.0216596760861</v>
      </c>
      <c r="E476" s="114">
        <f t="shared" si="100"/>
        <v>1955.4855787878785</v>
      </c>
      <c r="F476" s="114">
        <f t="shared" si="100"/>
        <v>5124.1386039447689</v>
      </c>
      <c r="G476" s="114">
        <f t="shared" si="100"/>
        <v>31045.82227272727</v>
      </c>
      <c r="H476" s="114">
        <f t="shared" si="100"/>
        <v>915.4877743255804</v>
      </c>
      <c r="I476" s="114">
        <f t="shared" si="100"/>
        <v>1983.8081125787226</v>
      </c>
      <c r="J476" s="114">
        <f t="shared" si="100"/>
        <v>5858.4150500793676</v>
      </c>
      <c r="K476" s="114">
        <f t="shared" si="100"/>
        <v>1104.1397269899792</v>
      </c>
      <c r="L476" s="114">
        <f t="shared" si="100"/>
        <v>14002.425523576978</v>
      </c>
      <c r="M476" s="114">
        <f t="shared" si="100"/>
        <v>20147.785907267778</v>
      </c>
      <c r="N476" s="114">
        <f t="shared" si="100"/>
        <v>5511.6447917730002</v>
      </c>
      <c r="O476" s="114">
        <f t="shared" si="100"/>
        <v>1220.8425830918545</v>
      </c>
      <c r="P476" s="210"/>
    </row>
    <row r="477" spans="1:21" ht="17.25" customHeight="1" thickBot="1" x14ac:dyDescent="0.3">
      <c r="A477" s="275" t="s">
        <v>330</v>
      </c>
      <c r="B477" s="277"/>
      <c r="C477" s="159">
        <f>C476/18</f>
        <v>1762.7777777777778</v>
      </c>
      <c r="D477" s="114">
        <f t="shared" ref="D477:O477" si="101">D476/18</f>
        <v>105.83453664867145</v>
      </c>
      <c r="E477" s="114">
        <f t="shared" si="101"/>
        <v>108.63808771043769</v>
      </c>
      <c r="F477" s="114">
        <f t="shared" si="101"/>
        <v>284.67436688582052</v>
      </c>
      <c r="G477" s="114">
        <f t="shared" si="101"/>
        <v>1724.7679040404039</v>
      </c>
      <c r="H477" s="114">
        <f t="shared" si="101"/>
        <v>50.860431906976686</v>
      </c>
      <c r="I477" s="114">
        <f t="shared" si="101"/>
        <v>110.21156180992904</v>
      </c>
      <c r="J477" s="114">
        <f t="shared" si="101"/>
        <v>325.46750278218707</v>
      </c>
      <c r="K477" s="114">
        <f t="shared" si="101"/>
        <v>61.34109594388773</v>
      </c>
      <c r="L477" s="114">
        <f t="shared" si="101"/>
        <v>777.91252908760987</v>
      </c>
      <c r="M477" s="114">
        <f t="shared" si="101"/>
        <v>1119.3214392926543</v>
      </c>
      <c r="N477" s="114">
        <f t="shared" si="101"/>
        <v>306.20248843183333</v>
      </c>
      <c r="O477" s="114">
        <f t="shared" si="101"/>
        <v>67.824587949547478</v>
      </c>
      <c r="P477" s="228"/>
    </row>
    <row r="478" spans="1:21" x14ac:dyDescent="0.25">
      <c r="A478" s="280"/>
      <c r="B478" s="280"/>
      <c r="C478" s="280"/>
      <c r="D478" s="280"/>
      <c r="E478" s="280"/>
      <c r="F478" s="280"/>
      <c r="G478" s="280"/>
      <c r="H478" s="280"/>
      <c r="I478" s="280"/>
      <c r="J478" s="280"/>
      <c r="K478" s="280"/>
      <c r="L478" s="280"/>
      <c r="M478" s="280"/>
      <c r="N478" s="280"/>
      <c r="O478" s="280"/>
      <c r="P478" s="280"/>
      <c r="U478" s="106"/>
    </row>
    <row r="479" spans="1:21" x14ac:dyDescent="0.25">
      <c r="A479" s="280"/>
      <c r="B479" s="280"/>
      <c r="C479" s="280"/>
      <c r="D479" s="280"/>
      <c r="E479" s="280"/>
      <c r="F479" s="280"/>
      <c r="G479" s="280"/>
      <c r="H479" s="280"/>
      <c r="I479" s="280"/>
      <c r="J479" s="280"/>
      <c r="K479" s="280"/>
      <c r="L479" s="280"/>
      <c r="M479" s="280"/>
      <c r="N479" s="280"/>
      <c r="O479" s="280"/>
      <c r="P479" s="280"/>
    </row>
    <row r="480" spans="1:21" x14ac:dyDescent="0.25">
      <c r="A480" s="280"/>
      <c r="B480" s="280"/>
      <c r="C480" s="280"/>
      <c r="D480" s="280"/>
      <c r="E480" s="280"/>
      <c r="F480" s="280"/>
      <c r="G480" s="280"/>
      <c r="H480" s="280"/>
      <c r="I480" s="280"/>
      <c r="J480" s="280"/>
      <c r="K480" s="280"/>
      <c r="L480" s="280"/>
      <c r="M480" s="280"/>
      <c r="N480" s="280"/>
      <c r="O480" s="280"/>
      <c r="P480" s="280"/>
    </row>
    <row r="481" spans="1:16" x14ac:dyDescent="0.25">
      <c r="A481" s="281"/>
      <c r="B481" s="281"/>
      <c r="C481" s="281"/>
      <c r="D481" s="281"/>
      <c r="E481" s="281"/>
      <c r="F481" s="281"/>
      <c r="G481" s="281"/>
      <c r="H481" s="281"/>
      <c r="I481" s="281"/>
      <c r="J481" s="281"/>
      <c r="K481" s="281"/>
      <c r="L481" s="281"/>
      <c r="M481" s="281"/>
      <c r="N481" s="281"/>
      <c r="O481" s="281"/>
      <c r="P481" s="281"/>
    </row>
    <row r="482" spans="1:16" x14ac:dyDescent="0.25">
      <c r="A482" s="280"/>
      <c r="B482" s="280"/>
      <c r="C482" s="280"/>
      <c r="D482" s="280"/>
      <c r="E482" s="280"/>
      <c r="F482" s="280"/>
      <c r="G482" s="280"/>
      <c r="H482" s="280"/>
      <c r="I482" s="280"/>
      <c r="J482" s="280"/>
      <c r="K482" s="280"/>
      <c r="L482" s="280"/>
      <c r="M482" s="280"/>
      <c r="N482" s="280"/>
      <c r="O482" s="280"/>
      <c r="P482" s="280"/>
    </row>
    <row r="483" spans="1:16" x14ac:dyDescent="0.25">
      <c r="A483" s="281"/>
      <c r="B483" s="281"/>
      <c r="C483" s="281"/>
      <c r="D483" s="281"/>
      <c r="E483" s="281"/>
      <c r="F483" s="281"/>
      <c r="G483" s="281"/>
      <c r="H483" s="281"/>
      <c r="I483" s="281"/>
      <c r="J483" s="281"/>
      <c r="K483" s="281"/>
      <c r="L483" s="281"/>
      <c r="M483" s="281"/>
      <c r="N483" s="281"/>
      <c r="O483" s="281"/>
      <c r="P483" s="281"/>
    </row>
    <row r="484" spans="1:16" x14ac:dyDescent="0.25">
      <c r="A484" s="280"/>
      <c r="B484" s="280"/>
      <c r="C484" s="280"/>
      <c r="D484" s="280"/>
      <c r="E484" s="280"/>
      <c r="F484" s="280"/>
      <c r="G484" s="280"/>
      <c r="H484" s="280"/>
      <c r="I484" s="280"/>
      <c r="J484" s="280"/>
      <c r="K484" s="280"/>
      <c r="L484" s="280"/>
      <c r="M484" s="280"/>
      <c r="N484" s="280"/>
      <c r="O484" s="280"/>
      <c r="P484" s="280"/>
    </row>
    <row r="485" spans="1:16" x14ac:dyDescent="0.25">
      <c r="A485" s="281"/>
      <c r="B485" s="281"/>
      <c r="C485" s="281"/>
      <c r="D485" s="281"/>
      <c r="E485" s="281"/>
      <c r="F485" s="281"/>
      <c r="G485" s="281"/>
      <c r="H485" s="281"/>
      <c r="I485" s="281"/>
      <c r="J485" s="281"/>
      <c r="K485" s="281"/>
      <c r="L485" s="281"/>
      <c r="M485" s="281"/>
      <c r="N485" s="281"/>
      <c r="O485" s="281"/>
      <c r="P485" s="281"/>
    </row>
    <row r="486" spans="1:16" x14ac:dyDescent="0.25">
      <c r="A486" s="280"/>
      <c r="B486" s="280"/>
      <c r="C486" s="280"/>
      <c r="D486" s="280"/>
      <c r="E486" s="280"/>
      <c r="F486" s="280"/>
      <c r="G486" s="280"/>
      <c r="H486" s="280"/>
      <c r="I486" s="280"/>
      <c r="J486" s="280"/>
      <c r="K486" s="280"/>
      <c r="L486" s="280"/>
      <c r="M486" s="280"/>
      <c r="N486" s="280"/>
      <c r="O486" s="280"/>
      <c r="P486" s="280"/>
    </row>
    <row r="487" spans="1:16" x14ac:dyDescent="0.25">
      <c r="A487" s="280"/>
      <c r="B487" s="280"/>
      <c r="C487" s="280"/>
      <c r="D487" s="280"/>
      <c r="E487" s="280"/>
      <c r="F487" s="280"/>
      <c r="G487" s="280"/>
      <c r="H487" s="280"/>
      <c r="I487" s="280"/>
      <c r="J487" s="280"/>
      <c r="K487" s="280"/>
      <c r="L487" s="280"/>
      <c r="M487" s="280"/>
      <c r="N487" s="280"/>
      <c r="O487" s="280"/>
      <c r="P487" s="280"/>
    </row>
    <row r="488" spans="1:16" x14ac:dyDescent="0.25">
      <c r="A488" s="280"/>
      <c r="B488" s="280"/>
      <c r="C488" s="280"/>
      <c r="D488" s="280"/>
      <c r="E488" s="280"/>
      <c r="F488" s="280"/>
      <c r="G488" s="280"/>
      <c r="H488" s="280"/>
      <c r="I488" s="280"/>
      <c r="J488" s="280"/>
      <c r="K488" s="280"/>
      <c r="L488" s="280"/>
      <c r="M488" s="280"/>
      <c r="N488" s="280"/>
      <c r="O488" s="280"/>
      <c r="P488" s="280"/>
    </row>
    <row r="489" spans="1:16" x14ac:dyDescent="0.25">
      <c r="A489" s="281"/>
      <c r="B489" s="281"/>
      <c r="C489" s="281"/>
      <c r="D489" s="281"/>
      <c r="E489" s="281"/>
      <c r="F489" s="281"/>
      <c r="G489" s="281"/>
      <c r="H489" s="281"/>
      <c r="I489" s="281"/>
      <c r="J489" s="281"/>
      <c r="K489" s="281"/>
      <c r="L489" s="281"/>
      <c r="M489" s="281"/>
      <c r="N489" s="281"/>
      <c r="O489" s="281"/>
      <c r="P489" s="281"/>
    </row>
    <row r="490" spans="1:16" x14ac:dyDescent="0.25">
      <c r="A490" s="280"/>
      <c r="B490" s="280"/>
      <c r="C490" s="280"/>
      <c r="D490" s="280"/>
      <c r="E490" s="280"/>
      <c r="F490" s="280"/>
      <c r="G490" s="280"/>
      <c r="H490" s="280"/>
      <c r="I490" s="280"/>
      <c r="J490" s="280"/>
      <c r="K490" s="280"/>
      <c r="L490" s="280"/>
      <c r="M490" s="280"/>
      <c r="N490" s="280"/>
      <c r="O490" s="280"/>
      <c r="P490" s="280"/>
    </row>
    <row r="491" spans="1:16" x14ac:dyDescent="0.25">
      <c r="A491" s="282"/>
      <c r="B491" s="282"/>
      <c r="C491" s="282"/>
      <c r="D491" s="282"/>
      <c r="E491" s="282"/>
      <c r="F491" s="282"/>
      <c r="G491" s="282"/>
      <c r="H491" s="282"/>
      <c r="I491" s="282"/>
      <c r="J491" s="282"/>
      <c r="K491" s="282"/>
      <c r="L491" s="282"/>
      <c r="M491" s="282"/>
      <c r="N491" s="282"/>
      <c r="O491" s="282"/>
      <c r="P491" s="282"/>
    </row>
    <row r="492" spans="1:16" x14ac:dyDescent="0.25">
      <c r="A492" s="280"/>
      <c r="B492" s="280"/>
      <c r="C492" s="280"/>
      <c r="D492" s="280"/>
      <c r="E492" s="280"/>
      <c r="F492" s="280"/>
      <c r="G492" s="280"/>
      <c r="H492" s="280"/>
      <c r="I492" s="280"/>
      <c r="J492" s="280"/>
      <c r="K492" s="280"/>
      <c r="L492" s="280"/>
      <c r="M492" s="280"/>
      <c r="N492" s="280"/>
      <c r="O492" s="280"/>
      <c r="P492" s="280"/>
    </row>
    <row r="493" spans="1:16" x14ac:dyDescent="0.25">
      <c r="A493" s="280"/>
      <c r="B493" s="280"/>
      <c r="C493" s="280"/>
      <c r="D493" s="280"/>
      <c r="E493" s="280"/>
      <c r="F493" s="280"/>
      <c r="G493" s="280"/>
      <c r="H493" s="280"/>
      <c r="I493" s="280"/>
      <c r="J493" s="280"/>
      <c r="K493" s="280"/>
      <c r="L493" s="280"/>
      <c r="M493" s="280"/>
      <c r="N493" s="280"/>
      <c r="O493" s="280"/>
      <c r="P493" s="280"/>
    </row>
    <row r="494" spans="1:16" x14ac:dyDescent="0.25">
      <c r="A494" s="280"/>
      <c r="B494" s="280"/>
      <c r="C494" s="280"/>
      <c r="D494" s="280"/>
      <c r="E494" s="280"/>
      <c r="F494" s="280"/>
      <c r="G494" s="280"/>
      <c r="H494" s="280"/>
      <c r="I494" s="280"/>
      <c r="J494" s="280"/>
      <c r="K494" s="280"/>
      <c r="L494" s="280"/>
      <c r="M494" s="280"/>
      <c r="N494" s="280"/>
      <c r="O494" s="280"/>
      <c r="P494" s="280"/>
    </row>
    <row r="495" spans="1:16" x14ac:dyDescent="0.25">
      <c r="A495" s="280"/>
      <c r="B495" s="280"/>
      <c r="C495" s="280"/>
      <c r="D495" s="280"/>
      <c r="E495" s="280"/>
      <c r="F495" s="280"/>
      <c r="G495" s="280"/>
      <c r="H495" s="280"/>
      <c r="I495" s="280"/>
      <c r="J495" s="280"/>
      <c r="K495" s="280"/>
      <c r="L495" s="280"/>
      <c r="M495" s="280"/>
      <c r="N495" s="280"/>
      <c r="O495" s="280"/>
      <c r="P495" s="280"/>
    </row>
    <row r="496" spans="1:16" x14ac:dyDescent="0.25">
      <c r="A496" s="280"/>
      <c r="B496" s="280"/>
      <c r="C496" s="280"/>
      <c r="D496" s="280"/>
      <c r="E496" s="280"/>
      <c r="F496" s="280"/>
      <c r="G496" s="280"/>
      <c r="H496" s="280"/>
      <c r="I496" s="280"/>
      <c r="J496" s="280"/>
      <c r="K496" s="280"/>
      <c r="L496" s="280"/>
      <c r="M496" s="280"/>
      <c r="N496" s="280"/>
      <c r="O496" s="280"/>
      <c r="P496" s="280"/>
    </row>
    <row r="497" spans="1:16" x14ac:dyDescent="0.25">
      <c r="A497" s="280"/>
      <c r="B497" s="280"/>
      <c r="C497" s="280"/>
      <c r="D497" s="280"/>
      <c r="E497" s="280"/>
      <c r="F497" s="280"/>
      <c r="G497" s="280"/>
      <c r="H497" s="280"/>
      <c r="I497" s="280"/>
      <c r="J497" s="280"/>
      <c r="K497" s="280"/>
      <c r="L497" s="280"/>
      <c r="M497" s="280"/>
      <c r="N497" s="280"/>
      <c r="O497" s="280"/>
      <c r="P497" s="280"/>
    </row>
    <row r="498" spans="1:16" x14ac:dyDescent="0.25">
      <c r="A498" s="280"/>
      <c r="B498" s="280"/>
      <c r="C498" s="280"/>
      <c r="D498" s="280"/>
      <c r="E498" s="280"/>
      <c r="F498" s="280"/>
      <c r="G498" s="280"/>
      <c r="H498" s="280"/>
      <c r="I498" s="280"/>
      <c r="J498" s="280"/>
      <c r="K498" s="280"/>
      <c r="L498" s="280"/>
      <c r="M498" s="280"/>
      <c r="N498" s="280"/>
      <c r="O498" s="280"/>
      <c r="P498" s="280"/>
    </row>
    <row r="499" spans="1:16" x14ac:dyDescent="0.25">
      <c r="A499" s="280"/>
      <c r="B499" s="280"/>
      <c r="C499" s="280"/>
      <c r="D499" s="280"/>
      <c r="E499" s="280"/>
      <c r="F499" s="280"/>
      <c r="G499" s="280"/>
      <c r="H499" s="280"/>
      <c r="I499" s="280"/>
      <c r="J499" s="280"/>
      <c r="K499" s="280"/>
      <c r="L499" s="280"/>
      <c r="M499" s="280"/>
      <c r="N499" s="280"/>
      <c r="O499" s="280"/>
      <c r="P499" s="280"/>
    </row>
    <row r="500" spans="1:16" x14ac:dyDescent="0.25">
      <c r="A500" s="280"/>
      <c r="B500" s="280"/>
      <c r="C500" s="280"/>
      <c r="D500" s="280"/>
      <c r="E500" s="280"/>
      <c r="F500" s="280"/>
      <c r="G500" s="280"/>
      <c r="H500" s="280"/>
      <c r="I500" s="280"/>
      <c r="J500" s="280"/>
      <c r="K500" s="280"/>
      <c r="L500" s="280"/>
      <c r="M500" s="280"/>
      <c r="N500" s="280"/>
      <c r="O500" s="280"/>
      <c r="P500" s="280"/>
    </row>
    <row r="501" spans="1:16" x14ac:dyDescent="0.25">
      <c r="P501" s="193"/>
    </row>
    <row r="502" spans="1:16" x14ac:dyDescent="0.25">
      <c r="P502" s="193"/>
    </row>
    <row r="503" spans="1:16" x14ac:dyDescent="0.25">
      <c r="A503" s="75"/>
      <c r="D503" s="92"/>
      <c r="E503" s="92"/>
      <c r="F503" s="92"/>
      <c r="G503" s="92"/>
      <c r="P503" s="193"/>
    </row>
    <row r="504" spans="1:16" x14ac:dyDescent="0.25">
      <c r="A504" s="75"/>
      <c r="D504" s="92"/>
      <c r="E504" s="92"/>
      <c r="F504" s="92"/>
      <c r="G504" s="92"/>
      <c r="P504" s="193"/>
    </row>
    <row r="505" spans="1:16" x14ac:dyDescent="0.25">
      <c r="A505" s="75"/>
      <c r="D505" s="92"/>
      <c r="E505" s="92"/>
      <c r="F505" s="92"/>
      <c r="G505" s="92"/>
      <c r="P505" s="193"/>
    </row>
    <row r="506" spans="1:16" x14ac:dyDescent="0.25">
      <c r="A506" s="75"/>
      <c r="D506" s="92"/>
      <c r="E506" s="92"/>
      <c r="F506" s="92"/>
      <c r="G506" s="92"/>
      <c r="P506" s="193"/>
    </row>
    <row r="507" spans="1:16" x14ac:dyDescent="0.25">
      <c r="P507" s="193"/>
    </row>
    <row r="508" spans="1:16" x14ac:dyDescent="0.25">
      <c r="A508" s="75"/>
      <c r="P508" s="193"/>
    </row>
    <row r="509" spans="1:16" x14ac:dyDescent="0.25">
      <c r="P509" s="193"/>
    </row>
    <row r="510" spans="1:16" x14ac:dyDescent="0.25">
      <c r="P510" s="193"/>
    </row>
    <row r="511" spans="1:16" x14ac:dyDescent="0.25">
      <c r="P511" s="193"/>
    </row>
    <row r="512" spans="1:16" x14ac:dyDescent="0.25">
      <c r="A512" s="75"/>
      <c r="D512" s="92"/>
      <c r="E512" s="92"/>
      <c r="F512" s="92"/>
      <c r="G512" s="92"/>
      <c r="P512" s="193"/>
    </row>
    <row r="513" spans="1:16" x14ac:dyDescent="0.25">
      <c r="P513" s="193"/>
    </row>
    <row r="514" spans="1:16" x14ac:dyDescent="0.25">
      <c r="A514" s="75"/>
      <c r="P514" s="193"/>
    </row>
    <row r="515" spans="1:16" x14ac:dyDescent="0.25">
      <c r="P515" s="193"/>
    </row>
    <row r="516" spans="1:16" x14ac:dyDescent="0.25">
      <c r="A516" s="75"/>
      <c r="B516" s="97"/>
      <c r="C516" s="95"/>
      <c r="D516" s="92"/>
      <c r="E516" s="92"/>
      <c r="F516" s="92"/>
      <c r="G516" s="92"/>
      <c r="P516" s="193"/>
    </row>
    <row r="517" spans="1:16" x14ac:dyDescent="0.25">
      <c r="P517" s="193"/>
    </row>
    <row r="518" spans="1:16" x14ac:dyDescent="0.25">
      <c r="P518" s="193"/>
    </row>
    <row r="519" spans="1:16" x14ac:dyDescent="0.25">
      <c r="A519" s="75"/>
      <c r="D519" s="92"/>
      <c r="E519" s="92"/>
      <c r="F519" s="92"/>
      <c r="G519" s="92"/>
      <c r="P519" s="193"/>
    </row>
    <row r="520" spans="1:16" x14ac:dyDescent="0.25">
      <c r="P520" s="193"/>
    </row>
    <row r="521" spans="1:16" x14ac:dyDescent="0.25">
      <c r="A521" s="75"/>
      <c r="B521" s="97"/>
      <c r="P521" s="193"/>
    </row>
    <row r="522" spans="1:16" x14ac:dyDescent="0.25">
      <c r="A522" s="75"/>
      <c r="B522" s="97"/>
      <c r="P522" s="193"/>
    </row>
    <row r="523" spans="1:16" x14ac:dyDescent="0.25">
      <c r="A523" s="75"/>
      <c r="B523" s="97"/>
      <c r="P523" s="193"/>
    </row>
    <row r="524" spans="1:16" x14ac:dyDescent="0.25">
      <c r="A524" s="75"/>
      <c r="B524" s="97"/>
      <c r="P524" s="193"/>
    </row>
    <row r="525" spans="1:16" x14ac:dyDescent="0.25">
      <c r="A525" s="75"/>
      <c r="B525" s="97"/>
      <c r="P525" s="193"/>
    </row>
    <row r="526" spans="1:16" x14ac:dyDescent="0.25">
      <c r="P526" s="193"/>
    </row>
    <row r="527" spans="1:16" x14ac:dyDescent="0.25">
      <c r="P527" s="193"/>
    </row>
    <row r="528" spans="1:16" x14ac:dyDescent="0.25">
      <c r="C528" s="95"/>
      <c r="P528" s="193"/>
    </row>
    <row r="529" spans="1:16" x14ac:dyDescent="0.25">
      <c r="A529" s="75"/>
      <c r="B529" s="97"/>
      <c r="P529" s="193"/>
    </row>
    <row r="530" spans="1:16" x14ac:dyDescent="0.25">
      <c r="P530" s="193"/>
    </row>
    <row r="531" spans="1:16" x14ac:dyDescent="0.25">
      <c r="P531" s="193"/>
    </row>
    <row r="532" spans="1:16" x14ac:dyDescent="0.25">
      <c r="P532" s="193"/>
    </row>
    <row r="533" spans="1:16" x14ac:dyDescent="0.25">
      <c r="P533" s="193"/>
    </row>
    <row r="534" spans="1:16" x14ac:dyDescent="0.25">
      <c r="P534" s="193"/>
    </row>
    <row r="535" spans="1:16" x14ac:dyDescent="0.25">
      <c r="P535" s="193"/>
    </row>
    <row r="536" spans="1:16" x14ac:dyDescent="0.25">
      <c r="P536" s="193"/>
    </row>
    <row r="537" spans="1:16" x14ac:dyDescent="0.25">
      <c r="A537" s="75"/>
      <c r="B537" s="97"/>
      <c r="C537" s="95"/>
      <c r="D537" s="92"/>
      <c r="E537" s="92"/>
      <c r="F537" s="92"/>
      <c r="G537" s="92"/>
      <c r="P537" s="193"/>
    </row>
    <row r="538" spans="1:16" x14ac:dyDescent="0.25">
      <c r="A538" s="75"/>
      <c r="B538" s="97"/>
      <c r="C538" s="95"/>
      <c r="D538" s="92"/>
      <c r="E538" s="92"/>
      <c r="F538" s="92"/>
      <c r="G538" s="92"/>
      <c r="P538" s="193"/>
    </row>
    <row r="539" spans="1:16" x14ac:dyDescent="0.25">
      <c r="A539" s="75"/>
      <c r="B539" s="97"/>
      <c r="C539" s="95"/>
      <c r="D539" s="92"/>
      <c r="E539" s="92"/>
      <c r="F539" s="92"/>
      <c r="G539" s="92"/>
      <c r="P539" s="193"/>
    </row>
    <row r="540" spans="1:16" x14ac:dyDescent="0.25">
      <c r="P540" s="193"/>
    </row>
    <row r="541" spans="1:16" x14ac:dyDescent="0.25">
      <c r="A541" s="75"/>
      <c r="P541" s="193"/>
    </row>
    <row r="542" spans="1:16" x14ac:dyDescent="0.25">
      <c r="G542" s="92"/>
      <c r="P542" s="193"/>
    </row>
    <row r="543" spans="1:16" x14ac:dyDescent="0.25">
      <c r="P543" s="193"/>
    </row>
    <row r="544" spans="1:16" x14ac:dyDescent="0.25">
      <c r="P544" s="193"/>
    </row>
    <row r="545" spans="1:16" x14ac:dyDescent="0.25">
      <c r="P545" s="193"/>
    </row>
    <row r="546" spans="1:16" x14ac:dyDescent="0.25">
      <c r="P546" s="193"/>
    </row>
    <row r="547" spans="1:16" x14ac:dyDescent="0.25">
      <c r="P547" s="193"/>
    </row>
    <row r="548" spans="1:16" x14ac:dyDescent="0.25">
      <c r="P548" s="193"/>
    </row>
    <row r="549" spans="1:16" x14ac:dyDescent="0.25">
      <c r="P549" s="193"/>
    </row>
    <row r="550" spans="1:16" x14ac:dyDescent="0.25">
      <c r="P550" s="193"/>
    </row>
    <row r="551" spans="1:16" x14ac:dyDescent="0.25">
      <c r="A551" s="75"/>
      <c r="D551" s="92"/>
      <c r="E551" s="92"/>
      <c r="F551" s="92"/>
      <c r="G551" s="92"/>
      <c r="P551" s="193"/>
    </row>
    <row r="552" spans="1:16" x14ac:dyDescent="0.25">
      <c r="A552" s="75"/>
      <c r="D552" s="92"/>
      <c r="E552" s="92"/>
      <c r="F552" s="92"/>
      <c r="G552" s="92"/>
      <c r="P552" s="193"/>
    </row>
    <row r="553" spans="1:16" x14ac:dyDescent="0.25">
      <c r="A553" s="75"/>
      <c r="D553" s="92"/>
      <c r="E553" s="92"/>
      <c r="F553" s="92"/>
      <c r="G553" s="92"/>
      <c r="P553" s="193"/>
    </row>
    <row r="554" spans="1:16" x14ac:dyDescent="0.25">
      <c r="A554" s="75"/>
      <c r="D554" s="92"/>
      <c r="E554" s="92"/>
      <c r="F554" s="92"/>
      <c r="G554" s="92"/>
      <c r="P554" s="193"/>
    </row>
    <row r="555" spans="1:16" x14ac:dyDescent="0.25">
      <c r="P555" s="193"/>
    </row>
    <row r="556" spans="1:16" x14ac:dyDescent="0.25">
      <c r="A556" s="75"/>
      <c r="P556" s="193"/>
    </row>
    <row r="557" spans="1:16" x14ac:dyDescent="0.25">
      <c r="P557" s="193"/>
    </row>
    <row r="558" spans="1:16" x14ac:dyDescent="0.25">
      <c r="P558" s="193"/>
    </row>
    <row r="559" spans="1:16" x14ac:dyDescent="0.25">
      <c r="P559" s="193"/>
    </row>
    <row r="560" spans="1:16" x14ac:dyDescent="0.25">
      <c r="A560" s="75"/>
      <c r="D560" s="92"/>
      <c r="E560" s="92"/>
      <c r="F560" s="92"/>
      <c r="G560" s="92"/>
      <c r="P560" s="193"/>
    </row>
    <row r="561" spans="1:16" x14ac:dyDescent="0.25">
      <c r="A561" s="75"/>
      <c r="D561" s="92"/>
      <c r="E561" s="92"/>
      <c r="F561" s="92"/>
      <c r="G561" s="92"/>
      <c r="P561" s="193"/>
    </row>
    <row r="562" spans="1:16" x14ac:dyDescent="0.25">
      <c r="A562" s="75"/>
      <c r="D562" s="92"/>
      <c r="E562" s="92"/>
      <c r="F562" s="92"/>
      <c r="G562" s="92"/>
      <c r="P562" s="193"/>
    </row>
    <row r="563" spans="1:16" x14ac:dyDescent="0.25">
      <c r="A563" s="75"/>
      <c r="P563" s="193"/>
    </row>
    <row r="564" spans="1:16" x14ac:dyDescent="0.25">
      <c r="A564" s="75"/>
      <c r="B564" s="97"/>
      <c r="C564" s="95"/>
      <c r="D564" s="92"/>
      <c r="E564" s="92"/>
      <c r="F564" s="92"/>
      <c r="G564" s="92"/>
      <c r="P564" s="193"/>
    </row>
    <row r="565" spans="1:16" x14ac:dyDescent="0.25">
      <c r="P565" s="193"/>
    </row>
    <row r="566" spans="1:16" x14ac:dyDescent="0.25">
      <c r="P566" s="193"/>
    </row>
    <row r="567" spans="1:16" x14ac:dyDescent="0.25">
      <c r="P567" s="193"/>
    </row>
    <row r="568" spans="1:16" x14ac:dyDescent="0.25">
      <c r="P568" s="193"/>
    </row>
    <row r="569" spans="1:16" x14ac:dyDescent="0.25">
      <c r="P569" s="193"/>
    </row>
    <row r="570" spans="1:16" x14ac:dyDescent="0.25">
      <c r="A570" s="75"/>
      <c r="D570" s="92"/>
      <c r="E570" s="92"/>
      <c r="F570" s="92"/>
      <c r="G570" s="92"/>
      <c r="P570" s="193"/>
    </row>
    <row r="571" spans="1:16" x14ac:dyDescent="0.25">
      <c r="P571" s="193"/>
    </row>
    <row r="572" spans="1:16" x14ac:dyDescent="0.25">
      <c r="P572" s="193"/>
    </row>
    <row r="573" spans="1:16" x14ac:dyDescent="0.25">
      <c r="P573" s="193"/>
    </row>
    <row r="574" spans="1:16" x14ac:dyDescent="0.25">
      <c r="P574" s="193"/>
    </row>
    <row r="575" spans="1:16" x14ac:dyDescent="0.25">
      <c r="P575" s="193"/>
    </row>
    <row r="576" spans="1:16" x14ac:dyDescent="0.25">
      <c r="P576" s="193"/>
    </row>
    <row r="577" spans="1:16" x14ac:dyDescent="0.25">
      <c r="C577" s="95"/>
      <c r="P577" s="193"/>
    </row>
    <row r="578" spans="1:16" x14ac:dyDescent="0.25">
      <c r="A578" s="75"/>
      <c r="B578" s="97"/>
      <c r="P578" s="193"/>
    </row>
    <row r="579" spans="1:16" x14ac:dyDescent="0.25">
      <c r="P579" s="193"/>
    </row>
    <row r="580" spans="1:16" x14ac:dyDescent="0.25">
      <c r="P580" s="193"/>
    </row>
    <row r="581" spans="1:16" x14ac:dyDescent="0.25">
      <c r="P581" s="193"/>
    </row>
    <row r="582" spans="1:16" x14ac:dyDescent="0.25">
      <c r="P582" s="193"/>
    </row>
    <row r="583" spans="1:16" x14ac:dyDescent="0.25">
      <c r="P583" s="193"/>
    </row>
    <row r="584" spans="1:16" x14ac:dyDescent="0.25">
      <c r="P584" s="193"/>
    </row>
    <row r="585" spans="1:16" x14ac:dyDescent="0.25">
      <c r="A585" s="75"/>
      <c r="B585" s="97"/>
      <c r="C585" s="95"/>
      <c r="D585" s="92"/>
      <c r="E585" s="92"/>
      <c r="F585" s="92"/>
      <c r="G585" s="92"/>
      <c r="P585" s="193"/>
    </row>
    <row r="586" spans="1:16" x14ac:dyDescent="0.25">
      <c r="A586" s="75"/>
      <c r="B586" s="97"/>
      <c r="C586" s="95"/>
      <c r="D586" s="92"/>
      <c r="E586" s="92"/>
      <c r="F586" s="92"/>
      <c r="G586" s="92"/>
      <c r="P586" s="193"/>
    </row>
    <row r="587" spans="1:16" x14ac:dyDescent="0.25">
      <c r="P587" s="193"/>
    </row>
    <row r="588" spans="1:16" x14ac:dyDescent="0.25">
      <c r="A588" s="75"/>
      <c r="P588" s="193"/>
    </row>
    <row r="589" spans="1:16" x14ac:dyDescent="0.25">
      <c r="P589" s="193"/>
    </row>
    <row r="590" spans="1:16" x14ac:dyDescent="0.25">
      <c r="P590" s="193"/>
    </row>
    <row r="591" spans="1:16" x14ac:dyDescent="0.25">
      <c r="P591" s="193"/>
    </row>
    <row r="592" spans="1:16" x14ac:dyDescent="0.25">
      <c r="P592" s="193"/>
    </row>
    <row r="593" spans="1:16" x14ac:dyDescent="0.25">
      <c r="P593" s="193"/>
    </row>
    <row r="594" spans="1:16" x14ac:dyDescent="0.25">
      <c r="P594" s="193"/>
    </row>
    <row r="595" spans="1:16" x14ac:dyDescent="0.25">
      <c r="P595" s="193"/>
    </row>
    <row r="596" spans="1:16" x14ac:dyDescent="0.25">
      <c r="P596" s="193"/>
    </row>
    <row r="597" spans="1:16" x14ac:dyDescent="0.25">
      <c r="A597" s="75"/>
      <c r="D597" s="92"/>
      <c r="E597" s="92"/>
      <c r="F597" s="92"/>
      <c r="G597" s="92"/>
      <c r="P597" s="193"/>
    </row>
    <row r="598" spans="1:16" x14ac:dyDescent="0.25">
      <c r="A598" s="75"/>
      <c r="D598" s="92"/>
      <c r="E598" s="92"/>
      <c r="F598" s="92"/>
      <c r="G598" s="92"/>
      <c r="P598" s="193"/>
    </row>
    <row r="599" spans="1:16" x14ac:dyDescent="0.25">
      <c r="P599" s="193"/>
    </row>
    <row r="600" spans="1:16" x14ac:dyDescent="0.25">
      <c r="A600" s="75"/>
      <c r="P600" s="193"/>
    </row>
    <row r="601" spans="1:16" x14ac:dyDescent="0.25">
      <c r="P601" s="193"/>
    </row>
    <row r="602" spans="1:16" x14ac:dyDescent="0.25">
      <c r="P602" s="193"/>
    </row>
    <row r="603" spans="1:16" x14ac:dyDescent="0.25">
      <c r="P603" s="193"/>
    </row>
    <row r="604" spans="1:16" x14ac:dyDescent="0.25">
      <c r="A604" s="75"/>
      <c r="D604" s="92"/>
      <c r="E604" s="92"/>
      <c r="F604" s="92"/>
      <c r="G604" s="92"/>
      <c r="P604" s="193"/>
    </row>
    <row r="605" spans="1:16" x14ac:dyDescent="0.25">
      <c r="P605" s="193"/>
    </row>
    <row r="606" spans="1:16" x14ac:dyDescent="0.25">
      <c r="A606" s="75"/>
      <c r="P606" s="193"/>
    </row>
    <row r="607" spans="1:16" x14ac:dyDescent="0.25">
      <c r="P607" s="193"/>
    </row>
    <row r="608" spans="1:16" x14ac:dyDescent="0.25">
      <c r="A608" s="75"/>
      <c r="B608" s="97"/>
      <c r="C608" s="95"/>
      <c r="D608" s="92"/>
      <c r="E608" s="92"/>
      <c r="F608" s="92"/>
      <c r="G608" s="92"/>
      <c r="P608" s="193"/>
    </row>
    <row r="609" spans="1:16" x14ac:dyDescent="0.25">
      <c r="P609" s="193"/>
    </row>
    <row r="610" spans="1:16" x14ac:dyDescent="0.25">
      <c r="P610" s="193"/>
    </row>
    <row r="611" spans="1:16" x14ac:dyDescent="0.25">
      <c r="P611" s="193"/>
    </row>
    <row r="612" spans="1:16" x14ac:dyDescent="0.25">
      <c r="P612" s="193"/>
    </row>
    <row r="613" spans="1:16" x14ac:dyDescent="0.25">
      <c r="P613" s="193"/>
    </row>
    <row r="614" spans="1:16" x14ac:dyDescent="0.25">
      <c r="A614" s="75"/>
      <c r="D614" s="92"/>
      <c r="E614" s="92"/>
      <c r="F614" s="92"/>
      <c r="G614" s="92"/>
      <c r="P614" s="193"/>
    </row>
    <row r="615" spans="1:16" x14ac:dyDescent="0.25">
      <c r="P615" s="193"/>
    </row>
    <row r="616" spans="1:16" x14ac:dyDescent="0.25">
      <c r="P616" s="193"/>
    </row>
    <row r="617" spans="1:16" x14ac:dyDescent="0.25">
      <c r="P617" s="193"/>
    </row>
    <row r="618" spans="1:16" x14ac:dyDescent="0.25">
      <c r="P618" s="193"/>
    </row>
    <row r="619" spans="1:16" x14ac:dyDescent="0.25">
      <c r="P619" s="193"/>
    </row>
    <row r="620" spans="1:16" x14ac:dyDescent="0.25">
      <c r="P620" s="193"/>
    </row>
    <row r="621" spans="1:16" x14ac:dyDescent="0.25">
      <c r="P621" s="193"/>
    </row>
    <row r="622" spans="1:16" x14ac:dyDescent="0.25">
      <c r="P622" s="193"/>
    </row>
    <row r="623" spans="1:16" x14ac:dyDescent="0.25">
      <c r="P623" s="193"/>
    </row>
    <row r="624" spans="1:16" x14ac:dyDescent="0.25">
      <c r="A624" s="75"/>
      <c r="B624" s="97"/>
      <c r="P624" s="193"/>
    </row>
    <row r="625" spans="1:16" x14ac:dyDescent="0.25">
      <c r="P625" s="193"/>
    </row>
    <row r="626" spans="1:16" x14ac:dyDescent="0.25">
      <c r="P626" s="193"/>
    </row>
    <row r="627" spans="1:16" x14ac:dyDescent="0.25">
      <c r="A627" s="75"/>
      <c r="B627" s="97"/>
      <c r="C627" s="95"/>
      <c r="D627" s="92"/>
      <c r="E627" s="92"/>
      <c r="F627" s="92"/>
      <c r="G627" s="92"/>
      <c r="P627" s="193"/>
    </row>
    <row r="628" spans="1:16" x14ac:dyDescent="0.25">
      <c r="P628" s="193"/>
    </row>
    <row r="629" spans="1:16" x14ac:dyDescent="0.25">
      <c r="A629" s="75"/>
      <c r="B629" s="97"/>
      <c r="C629" s="95"/>
      <c r="D629" s="92"/>
      <c r="E629" s="92"/>
      <c r="F629" s="92"/>
      <c r="P629" s="193"/>
    </row>
    <row r="630" spans="1:16" x14ac:dyDescent="0.25">
      <c r="A630" s="75"/>
      <c r="B630" s="97"/>
      <c r="C630" s="95"/>
      <c r="D630" s="92"/>
      <c r="E630" s="92"/>
      <c r="F630" s="92"/>
      <c r="P630" s="193"/>
    </row>
    <row r="631" spans="1:16" x14ac:dyDescent="0.25">
      <c r="A631" s="75"/>
      <c r="B631" s="97"/>
      <c r="C631" s="95"/>
      <c r="D631" s="92"/>
      <c r="E631" s="92"/>
      <c r="F631" s="92"/>
      <c r="P631" s="193"/>
    </row>
    <row r="632" spans="1:16" x14ac:dyDescent="0.25">
      <c r="A632" s="75"/>
      <c r="B632" s="97"/>
      <c r="C632" s="95"/>
      <c r="D632" s="92"/>
      <c r="E632" s="92"/>
      <c r="F632" s="92"/>
      <c r="P632" s="193"/>
    </row>
    <row r="633" spans="1:16" x14ac:dyDescent="0.25">
      <c r="A633" s="75"/>
      <c r="B633" s="97"/>
      <c r="C633" s="95"/>
      <c r="D633" s="92"/>
      <c r="E633" s="92"/>
      <c r="F633" s="92"/>
      <c r="P633" s="193"/>
    </row>
    <row r="634" spans="1:16" x14ac:dyDescent="0.25">
      <c r="A634" s="75"/>
      <c r="B634" s="97"/>
      <c r="C634" s="95"/>
      <c r="D634" s="92"/>
      <c r="E634" s="92"/>
      <c r="F634" s="92"/>
      <c r="P634" s="193"/>
    </row>
    <row r="635" spans="1:16" x14ac:dyDescent="0.25">
      <c r="A635" s="186"/>
      <c r="B635" s="97"/>
      <c r="C635" s="95"/>
      <c r="D635" s="92"/>
      <c r="E635" s="92"/>
      <c r="F635" s="92"/>
      <c r="P635" s="193"/>
    </row>
    <row r="636" spans="1:16" x14ac:dyDescent="0.25">
      <c r="A636" s="186"/>
      <c r="B636" s="97"/>
      <c r="C636" s="95"/>
      <c r="D636" s="92"/>
      <c r="E636" s="92"/>
      <c r="P636" s="193"/>
    </row>
    <row r="637" spans="1:16" x14ac:dyDescent="0.25">
      <c r="A637" s="38"/>
      <c r="B637" s="49"/>
      <c r="C637" s="96"/>
      <c r="D637" s="56"/>
      <c r="E637" s="56"/>
      <c r="F637" s="56"/>
      <c r="G637" s="56"/>
      <c r="P637" s="193"/>
    </row>
    <row r="638" spans="1:16" x14ac:dyDescent="0.25">
      <c r="A638" s="75"/>
      <c r="B638" s="97"/>
      <c r="C638" s="95"/>
      <c r="D638" s="92"/>
      <c r="E638" s="92"/>
      <c r="F638" s="92"/>
      <c r="G638" s="92"/>
      <c r="P638" s="193"/>
    </row>
    <row r="639" spans="1:16" x14ac:dyDescent="0.25">
      <c r="A639" s="75"/>
      <c r="B639" s="97"/>
      <c r="C639" s="95"/>
      <c r="D639" s="92"/>
      <c r="E639" s="92"/>
      <c r="F639" s="92"/>
      <c r="G639" s="92"/>
      <c r="P639" s="193"/>
    </row>
    <row r="640" spans="1:16" x14ac:dyDescent="0.25">
      <c r="A640" s="75"/>
      <c r="B640" s="97"/>
      <c r="C640" s="95"/>
      <c r="D640" s="92"/>
      <c r="E640" s="92"/>
      <c r="F640" s="92"/>
      <c r="G640" s="92"/>
      <c r="P640" s="193"/>
    </row>
    <row r="641" spans="1:16" x14ac:dyDescent="0.25">
      <c r="A641" s="75"/>
      <c r="B641" s="97"/>
      <c r="C641" s="95"/>
      <c r="D641" s="92"/>
      <c r="E641" s="92"/>
      <c r="F641" s="92"/>
      <c r="P641" s="193"/>
    </row>
    <row r="642" spans="1:16" x14ac:dyDescent="0.25">
      <c r="A642" s="75"/>
      <c r="B642" s="97"/>
      <c r="C642" s="95"/>
      <c r="D642" s="92"/>
      <c r="E642" s="92"/>
      <c r="F642" s="92"/>
      <c r="P642" s="193"/>
    </row>
    <row r="643" spans="1:16" x14ac:dyDescent="0.25">
      <c r="P643" s="193"/>
    </row>
    <row r="644" spans="1:16" x14ac:dyDescent="0.25">
      <c r="P644" s="193"/>
    </row>
    <row r="645" spans="1:16" x14ac:dyDescent="0.25">
      <c r="P645" s="193"/>
    </row>
    <row r="646" spans="1:16" x14ac:dyDescent="0.25">
      <c r="P646" s="193"/>
    </row>
    <row r="647" spans="1:16" x14ac:dyDescent="0.25">
      <c r="P647" s="193"/>
    </row>
    <row r="648" spans="1:16" x14ac:dyDescent="0.25">
      <c r="P648" s="193"/>
    </row>
    <row r="649" spans="1:16" x14ac:dyDescent="0.25">
      <c r="A649" s="75"/>
      <c r="B649" s="97"/>
      <c r="C649" s="95"/>
      <c r="D649" s="92"/>
      <c r="E649" s="92"/>
      <c r="F649" s="92"/>
      <c r="G649" s="92"/>
      <c r="P649" s="193"/>
    </row>
    <row r="650" spans="1:16" x14ac:dyDescent="0.25">
      <c r="A650" s="75"/>
      <c r="B650" s="97"/>
      <c r="C650" s="95"/>
      <c r="D650" s="92"/>
      <c r="E650" s="92"/>
      <c r="F650" s="92"/>
      <c r="G650" s="92"/>
      <c r="P650" s="193"/>
    </row>
    <row r="651" spans="1:16" x14ac:dyDescent="0.25">
      <c r="A651" s="75"/>
      <c r="B651" s="97"/>
      <c r="C651" s="95"/>
      <c r="D651" s="92"/>
      <c r="E651" s="92"/>
      <c r="F651" s="92"/>
      <c r="G651" s="92"/>
      <c r="P651" s="193"/>
    </row>
    <row r="652" spans="1:16" x14ac:dyDescent="0.25">
      <c r="A652" s="75"/>
      <c r="B652" s="97"/>
      <c r="C652" s="95"/>
      <c r="D652" s="92"/>
      <c r="E652" s="92"/>
      <c r="F652" s="92"/>
      <c r="G652" s="92"/>
      <c r="P652" s="193"/>
    </row>
    <row r="653" spans="1:16" x14ac:dyDescent="0.25">
      <c r="A653" s="75"/>
      <c r="B653" s="97"/>
      <c r="C653" s="95"/>
      <c r="D653" s="92"/>
      <c r="E653" s="92"/>
      <c r="F653" s="92"/>
      <c r="G653" s="92"/>
      <c r="P653" s="193"/>
    </row>
    <row r="654" spans="1:16" x14ac:dyDescent="0.25">
      <c r="C654" s="95"/>
      <c r="P654" s="193"/>
    </row>
    <row r="655" spans="1:16" x14ac:dyDescent="0.25">
      <c r="C655" s="95"/>
      <c r="P655" s="193"/>
    </row>
    <row r="656" spans="1:16" x14ac:dyDescent="0.25">
      <c r="C656" s="95"/>
      <c r="P656" s="193"/>
    </row>
    <row r="657" spans="1:16" x14ac:dyDescent="0.25">
      <c r="P657" s="193"/>
    </row>
    <row r="658" spans="1:16" x14ac:dyDescent="0.25">
      <c r="P658" s="193"/>
    </row>
    <row r="659" spans="1:16" x14ac:dyDescent="0.25">
      <c r="P659" s="193"/>
    </row>
    <row r="660" spans="1:16" x14ac:dyDescent="0.25">
      <c r="P660" s="193"/>
    </row>
    <row r="661" spans="1:16" x14ac:dyDescent="0.25">
      <c r="P661" s="193"/>
    </row>
    <row r="662" spans="1:16" x14ac:dyDescent="0.25">
      <c r="P662" s="193"/>
    </row>
    <row r="663" spans="1:16" x14ac:dyDescent="0.25">
      <c r="A663" s="75"/>
      <c r="B663" s="97"/>
      <c r="C663" s="95"/>
      <c r="D663" s="92"/>
      <c r="E663" s="92"/>
      <c r="F663" s="92"/>
      <c r="G663" s="92"/>
      <c r="P663" s="193"/>
    </row>
    <row r="664" spans="1:16" x14ac:dyDescent="0.25">
      <c r="A664" s="75"/>
      <c r="B664" s="97"/>
      <c r="C664" s="95"/>
      <c r="D664" s="92"/>
      <c r="E664" s="92"/>
      <c r="F664" s="92"/>
      <c r="G664" s="92"/>
      <c r="P664" s="193"/>
    </row>
    <row r="665" spans="1:16" x14ac:dyDescent="0.25">
      <c r="A665" s="75"/>
      <c r="B665" s="97"/>
      <c r="C665" s="95"/>
      <c r="D665" s="92"/>
      <c r="E665" s="92"/>
      <c r="F665" s="92"/>
      <c r="G665" s="92"/>
      <c r="P665" s="193"/>
    </row>
    <row r="666" spans="1:16" x14ac:dyDescent="0.25">
      <c r="A666" s="75"/>
      <c r="B666" s="97"/>
      <c r="C666" s="95"/>
      <c r="D666" s="92"/>
      <c r="E666" s="92"/>
      <c r="F666" s="92"/>
      <c r="G666" s="92"/>
      <c r="P666" s="193"/>
    </row>
    <row r="667" spans="1:16" x14ac:dyDescent="0.25">
      <c r="A667" s="75"/>
      <c r="B667" s="97"/>
      <c r="C667" s="95"/>
      <c r="D667" s="92"/>
      <c r="E667" s="92"/>
      <c r="F667" s="92"/>
      <c r="G667" s="92"/>
      <c r="P667" s="193"/>
    </row>
    <row r="668" spans="1:16" x14ac:dyDescent="0.25">
      <c r="P668" s="193"/>
    </row>
    <row r="669" spans="1:16" x14ac:dyDescent="0.25">
      <c r="P669" s="193"/>
    </row>
    <row r="670" spans="1:16" x14ac:dyDescent="0.25">
      <c r="P670" s="193"/>
    </row>
    <row r="671" spans="1:16" x14ac:dyDescent="0.25">
      <c r="A671" s="75"/>
      <c r="B671" s="97"/>
      <c r="C671" s="95"/>
      <c r="D671" s="92"/>
      <c r="E671" s="92"/>
      <c r="F671" s="92"/>
      <c r="G671" s="92"/>
      <c r="P671" s="193"/>
    </row>
    <row r="672" spans="1:16" x14ac:dyDescent="0.25">
      <c r="A672" s="75"/>
      <c r="B672" s="97"/>
      <c r="C672" s="95"/>
      <c r="D672" s="92"/>
      <c r="E672" s="92"/>
      <c r="F672" s="92"/>
      <c r="G672" s="92"/>
      <c r="P672" s="193"/>
    </row>
    <row r="673" spans="1:16" x14ac:dyDescent="0.25">
      <c r="A673" s="75"/>
      <c r="D673" s="92"/>
      <c r="E673" s="92"/>
      <c r="F673" s="92"/>
      <c r="G673" s="92"/>
      <c r="P673" s="193"/>
    </row>
    <row r="674" spans="1:16" x14ac:dyDescent="0.25">
      <c r="A674" s="75"/>
      <c r="D674" s="92"/>
      <c r="E674" s="92"/>
      <c r="F674" s="92"/>
      <c r="G674" s="92"/>
      <c r="P674" s="193"/>
    </row>
    <row r="675" spans="1:16" x14ac:dyDescent="0.25">
      <c r="A675" s="75"/>
      <c r="D675" s="92"/>
      <c r="E675" s="92"/>
      <c r="F675" s="92"/>
      <c r="G675" s="92"/>
      <c r="P675" s="193"/>
    </row>
    <row r="676" spans="1:16" x14ac:dyDescent="0.25">
      <c r="A676" s="75"/>
      <c r="B676" s="97"/>
      <c r="C676" s="95"/>
      <c r="D676" s="92"/>
      <c r="E676" s="92"/>
      <c r="F676" s="92"/>
      <c r="P676" s="193"/>
    </row>
    <row r="677" spans="1:16" x14ac:dyDescent="0.25">
      <c r="A677" s="75"/>
      <c r="B677" s="97"/>
      <c r="C677" s="95"/>
      <c r="D677" s="92"/>
      <c r="E677" s="92"/>
      <c r="F677" s="92"/>
      <c r="P677" s="193"/>
    </row>
    <row r="678" spans="1:16" x14ac:dyDescent="0.25">
      <c r="A678" s="75"/>
      <c r="B678" s="97"/>
      <c r="C678" s="95"/>
      <c r="D678" s="92"/>
      <c r="E678" s="92"/>
      <c r="F678" s="92"/>
      <c r="P678" s="193"/>
    </row>
    <row r="679" spans="1:16" x14ac:dyDescent="0.25">
      <c r="A679" s="75"/>
      <c r="B679" s="97"/>
      <c r="C679" s="95"/>
      <c r="D679" s="92"/>
      <c r="E679" s="92"/>
      <c r="F679" s="92"/>
      <c r="P679" s="193"/>
    </row>
    <row r="680" spans="1:16" x14ac:dyDescent="0.25">
      <c r="A680" s="75"/>
      <c r="B680" s="97"/>
      <c r="C680" s="95"/>
      <c r="D680" s="92"/>
      <c r="E680" s="92"/>
      <c r="F680" s="92"/>
      <c r="P680" s="193"/>
    </row>
    <row r="681" spans="1:16" x14ac:dyDescent="0.25">
      <c r="A681" s="75"/>
      <c r="B681" s="97"/>
      <c r="C681" s="95"/>
      <c r="D681" s="92"/>
      <c r="E681" s="92"/>
      <c r="F681" s="92"/>
      <c r="P681" s="193"/>
    </row>
    <row r="682" spans="1:16" x14ac:dyDescent="0.25">
      <c r="P682" s="193"/>
    </row>
    <row r="683" spans="1:16" x14ac:dyDescent="0.25">
      <c r="P683" s="193"/>
    </row>
    <row r="684" spans="1:16" x14ac:dyDescent="0.25">
      <c r="P684" s="193"/>
    </row>
    <row r="685" spans="1:16" x14ac:dyDescent="0.25">
      <c r="P685" s="193"/>
    </row>
    <row r="686" spans="1:16" x14ac:dyDescent="0.25">
      <c r="P686" s="193"/>
    </row>
    <row r="687" spans="1:16" x14ac:dyDescent="0.25">
      <c r="P687" s="193"/>
    </row>
    <row r="688" spans="1:16" x14ac:dyDescent="0.25">
      <c r="A688" s="75"/>
      <c r="B688" s="97"/>
      <c r="C688" s="95"/>
      <c r="D688" s="92"/>
      <c r="E688" s="92"/>
      <c r="F688" s="92"/>
      <c r="G688" s="92"/>
      <c r="P688" s="193"/>
    </row>
    <row r="689" spans="1:16" x14ac:dyDescent="0.25">
      <c r="A689" s="75"/>
      <c r="B689" s="97"/>
      <c r="C689" s="95"/>
      <c r="D689" s="92"/>
      <c r="E689" s="92"/>
      <c r="F689" s="92"/>
      <c r="G689" s="92"/>
      <c r="P689" s="193"/>
    </row>
    <row r="690" spans="1:16" x14ac:dyDescent="0.25">
      <c r="A690" s="75"/>
      <c r="B690" s="97"/>
      <c r="C690" s="95"/>
      <c r="D690" s="92"/>
      <c r="E690" s="92"/>
      <c r="F690" s="92"/>
      <c r="G690" s="92"/>
      <c r="P690" s="193"/>
    </row>
    <row r="691" spans="1:16" x14ac:dyDescent="0.25">
      <c r="A691" s="75"/>
      <c r="B691" s="97"/>
      <c r="C691" s="95"/>
      <c r="D691" s="92"/>
      <c r="E691" s="92"/>
      <c r="F691" s="92"/>
      <c r="G691" s="92"/>
      <c r="P691" s="193"/>
    </row>
    <row r="692" spans="1:16" x14ac:dyDescent="0.25">
      <c r="A692" s="75"/>
      <c r="B692" s="97"/>
      <c r="C692" s="95"/>
      <c r="D692" s="92"/>
      <c r="E692" s="92"/>
      <c r="F692" s="92"/>
      <c r="P692" s="193"/>
    </row>
    <row r="693" spans="1:16" x14ac:dyDescent="0.25">
      <c r="P693" s="193"/>
    </row>
    <row r="694" spans="1:16" x14ac:dyDescent="0.25">
      <c r="P694" s="193"/>
    </row>
    <row r="695" spans="1:16" x14ac:dyDescent="0.25">
      <c r="P695" s="193"/>
    </row>
    <row r="696" spans="1:16" x14ac:dyDescent="0.25">
      <c r="P696" s="193"/>
    </row>
    <row r="697" spans="1:16" x14ac:dyDescent="0.25">
      <c r="P697" s="193"/>
    </row>
    <row r="698" spans="1:16" x14ac:dyDescent="0.25">
      <c r="P698" s="193"/>
    </row>
    <row r="699" spans="1:16" x14ac:dyDescent="0.25">
      <c r="P699" s="193"/>
    </row>
    <row r="700" spans="1:16" x14ac:dyDescent="0.25">
      <c r="P700" s="193"/>
    </row>
    <row r="701" spans="1:16" x14ac:dyDescent="0.25">
      <c r="P701" s="193"/>
    </row>
    <row r="702" spans="1:16" x14ac:dyDescent="0.25">
      <c r="A702" s="75"/>
      <c r="D702" s="92"/>
      <c r="E702" s="92"/>
      <c r="F702" s="92"/>
      <c r="G702" s="92"/>
      <c r="P702" s="193"/>
    </row>
    <row r="703" spans="1:16" x14ac:dyDescent="0.25">
      <c r="A703" s="75"/>
      <c r="D703" s="92"/>
      <c r="E703" s="92"/>
      <c r="F703" s="92"/>
      <c r="G703" s="92"/>
      <c r="P703" s="193"/>
    </row>
    <row r="704" spans="1:16" x14ac:dyDescent="0.25">
      <c r="A704" s="75"/>
      <c r="D704" s="92"/>
      <c r="E704" s="92"/>
      <c r="F704" s="92"/>
      <c r="G704" s="92"/>
      <c r="P704" s="193"/>
    </row>
    <row r="705" spans="1:16" x14ac:dyDescent="0.25">
      <c r="A705" s="75"/>
      <c r="D705" s="92"/>
      <c r="E705" s="92"/>
      <c r="F705" s="92"/>
      <c r="G705" s="92"/>
      <c r="P705" s="193"/>
    </row>
    <row r="706" spans="1:16" x14ac:dyDescent="0.25">
      <c r="A706" s="75"/>
      <c r="B706" s="97"/>
      <c r="C706" s="95"/>
      <c r="D706" s="92"/>
      <c r="E706" s="92"/>
      <c r="F706" s="92"/>
      <c r="P706" s="193"/>
    </row>
    <row r="707" spans="1:16" x14ac:dyDescent="0.25">
      <c r="P707" s="193"/>
    </row>
    <row r="708" spans="1:16" x14ac:dyDescent="0.25">
      <c r="P708" s="193"/>
    </row>
    <row r="709" spans="1:16" x14ac:dyDescent="0.25">
      <c r="P709" s="193"/>
    </row>
    <row r="710" spans="1:16" x14ac:dyDescent="0.25">
      <c r="A710" s="75"/>
      <c r="D710" s="92"/>
      <c r="E710" s="92"/>
      <c r="F710" s="92"/>
      <c r="G710" s="92"/>
      <c r="P710" s="193"/>
    </row>
    <row r="711" spans="1:16" x14ac:dyDescent="0.25">
      <c r="A711" s="75"/>
      <c r="D711" s="92"/>
      <c r="E711" s="92"/>
      <c r="F711" s="92"/>
      <c r="G711" s="92"/>
      <c r="P711" s="193"/>
    </row>
    <row r="712" spans="1:16" x14ac:dyDescent="0.25">
      <c r="A712" s="75"/>
      <c r="B712" s="97"/>
      <c r="C712" s="95"/>
      <c r="D712" s="92"/>
      <c r="E712" s="92"/>
      <c r="F712" s="92"/>
      <c r="P712" s="193"/>
    </row>
    <row r="713" spans="1:16" x14ac:dyDescent="0.25">
      <c r="A713" s="75"/>
      <c r="D713" s="92"/>
      <c r="E713" s="92"/>
      <c r="F713" s="92"/>
      <c r="G713" s="92"/>
      <c r="P713" s="193"/>
    </row>
    <row r="714" spans="1:16" x14ac:dyDescent="0.25">
      <c r="A714" s="75"/>
      <c r="D714" s="92"/>
      <c r="E714" s="92"/>
      <c r="F714" s="92"/>
      <c r="G714" s="92"/>
      <c r="P714" s="193"/>
    </row>
    <row r="715" spans="1:16" x14ac:dyDescent="0.25">
      <c r="A715" s="75"/>
      <c r="E715" s="92"/>
      <c r="F715" s="92"/>
      <c r="P715" s="193"/>
    </row>
    <row r="716" spans="1:16" x14ac:dyDescent="0.25">
      <c r="A716" s="75"/>
      <c r="B716" s="97"/>
      <c r="C716" s="95"/>
      <c r="D716" s="92"/>
      <c r="E716" s="92"/>
      <c r="F716" s="92"/>
      <c r="P716" s="193"/>
    </row>
    <row r="717" spans="1:16" x14ac:dyDescent="0.25">
      <c r="A717" s="75"/>
      <c r="B717" s="97"/>
      <c r="C717" s="95"/>
      <c r="D717" s="92"/>
      <c r="E717" s="92"/>
      <c r="F717" s="92"/>
      <c r="P717" s="193"/>
    </row>
    <row r="718" spans="1:16" x14ac:dyDescent="0.25">
      <c r="A718" s="75"/>
      <c r="B718" s="97"/>
      <c r="C718" s="95"/>
      <c r="D718" s="92"/>
      <c r="E718" s="92"/>
      <c r="F718" s="92"/>
      <c r="P718" s="193"/>
    </row>
    <row r="719" spans="1:16" x14ac:dyDescent="0.25">
      <c r="A719" s="75"/>
      <c r="B719" s="97"/>
      <c r="C719" s="95"/>
      <c r="D719" s="92"/>
      <c r="E719" s="92"/>
      <c r="F719" s="92"/>
      <c r="P719" s="193"/>
    </row>
    <row r="720" spans="1:16" x14ac:dyDescent="0.25">
      <c r="A720" s="75"/>
      <c r="B720" s="97"/>
      <c r="C720" s="95"/>
      <c r="D720" s="92"/>
      <c r="E720" s="92"/>
      <c r="F720" s="92"/>
      <c r="P720" s="193"/>
    </row>
    <row r="721" spans="1:16" x14ac:dyDescent="0.25">
      <c r="A721" s="75"/>
      <c r="B721" s="97"/>
      <c r="C721" s="95"/>
      <c r="D721" s="92"/>
      <c r="E721" s="92"/>
      <c r="F721" s="92"/>
      <c r="P721" s="193"/>
    </row>
    <row r="722" spans="1:16" x14ac:dyDescent="0.25">
      <c r="A722" s="75"/>
      <c r="E722" s="92"/>
      <c r="F722" s="92"/>
      <c r="P722" s="193"/>
    </row>
    <row r="723" spans="1:16" x14ac:dyDescent="0.25">
      <c r="A723" s="75"/>
      <c r="E723" s="92"/>
      <c r="F723" s="92"/>
      <c r="P723" s="193"/>
    </row>
    <row r="724" spans="1:16" x14ac:dyDescent="0.25">
      <c r="A724" s="75"/>
      <c r="E724" s="92"/>
      <c r="F724" s="92"/>
      <c r="P724" s="193"/>
    </row>
    <row r="725" spans="1:16" x14ac:dyDescent="0.25">
      <c r="A725" s="75"/>
      <c r="E725" s="92"/>
      <c r="F725" s="92"/>
      <c r="P725" s="193"/>
    </row>
    <row r="726" spans="1:16" x14ac:dyDescent="0.25">
      <c r="A726" s="75"/>
      <c r="E726" s="92"/>
      <c r="F726" s="92"/>
      <c r="P726" s="193"/>
    </row>
    <row r="727" spans="1:16" x14ac:dyDescent="0.25">
      <c r="A727" s="75"/>
      <c r="E727" s="92"/>
      <c r="F727" s="92"/>
      <c r="P727" s="193"/>
    </row>
    <row r="728" spans="1:16" x14ac:dyDescent="0.25">
      <c r="A728" s="75"/>
      <c r="B728" s="97"/>
      <c r="C728" s="95"/>
      <c r="D728" s="92"/>
      <c r="E728" s="92"/>
      <c r="F728" s="92"/>
      <c r="P728" s="193"/>
    </row>
    <row r="729" spans="1:16" x14ac:dyDescent="0.25">
      <c r="A729" s="75"/>
      <c r="B729" s="97"/>
      <c r="C729" s="95"/>
      <c r="D729" s="92"/>
      <c r="E729" s="92"/>
      <c r="F729" s="92"/>
      <c r="P729" s="193"/>
    </row>
    <row r="730" spans="1:16" x14ac:dyDescent="0.25">
      <c r="P730" s="193"/>
    </row>
    <row r="731" spans="1:16" x14ac:dyDescent="0.25">
      <c r="P731" s="193"/>
    </row>
    <row r="732" spans="1:16" x14ac:dyDescent="0.25">
      <c r="P732" s="193"/>
    </row>
    <row r="733" spans="1:16" x14ac:dyDescent="0.25">
      <c r="P733" s="193"/>
    </row>
    <row r="734" spans="1:16" x14ac:dyDescent="0.25">
      <c r="P734" s="193"/>
    </row>
    <row r="735" spans="1:16" x14ac:dyDescent="0.25">
      <c r="P735" s="193"/>
    </row>
    <row r="736" spans="1:16" x14ac:dyDescent="0.25">
      <c r="A736" s="75"/>
      <c r="B736" s="97"/>
      <c r="C736" s="95"/>
      <c r="D736" s="92"/>
      <c r="E736" s="92"/>
      <c r="F736" s="92"/>
      <c r="G736" s="92"/>
      <c r="P736" s="193"/>
    </row>
    <row r="737" spans="1:16" x14ac:dyDescent="0.25">
      <c r="A737" s="75"/>
      <c r="B737" s="97"/>
      <c r="C737" s="95"/>
      <c r="D737" s="92"/>
      <c r="E737" s="92"/>
      <c r="F737" s="92"/>
      <c r="G737" s="92"/>
      <c r="P737" s="193"/>
    </row>
    <row r="738" spans="1:16" x14ac:dyDescent="0.25">
      <c r="A738" s="75"/>
      <c r="B738" s="97"/>
      <c r="C738" s="95"/>
      <c r="D738" s="92"/>
      <c r="E738" s="92"/>
      <c r="F738" s="92"/>
      <c r="G738" s="92"/>
      <c r="P738" s="193"/>
    </row>
    <row r="739" spans="1:16" x14ac:dyDescent="0.25">
      <c r="A739" s="75"/>
      <c r="B739" s="97"/>
      <c r="C739" s="95"/>
      <c r="D739" s="92"/>
      <c r="E739" s="92"/>
      <c r="F739" s="92"/>
      <c r="G739" s="92"/>
      <c r="P739" s="193"/>
    </row>
    <row r="740" spans="1:16" x14ac:dyDescent="0.25">
      <c r="A740" s="75"/>
      <c r="B740" s="97"/>
      <c r="C740" s="95"/>
      <c r="D740" s="92"/>
      <c r="E740" s="92"/>
      <c r="F740" s="92"/>
      <c r="G740" s="92"/>
      <c r="P740" s="193"/>
    </row>
    <row r="741" spans="1:16" x14ac:dyDescent="0.25">
      <c r="P741" s="193"/>
    </row>
    <row r="742" spans="1:16" x14ac:dyDescent="0.25">
      <c r="C742" s="95"/>
      <c r="P742" s="193"/>
    </row>
    <row r="743" spans="1:16" x14ac:dyDescent="0.25">
      <c r="P743" s="193"/>
    </row>
    <row r="744" spans="1:16" x14ac:dyDescent="0.25">
      <c r="P744" s="193"/>
    </row>
    <row r="745" spans="1:16" x14ac:dyDescent="0.25">
      <c r="P745" s="193"/>
    </row>
    <row r="746" spans="1:16" x14ac:dyDescent="0.25">
      <c r="P746" s="193"/>
    </row>
    <row r="747" spans="1:16" x14ac:dyDescent="0.25">
      <c r="P747" s="193"/>
    </row>
    <row r="748" spans="1:16" x14ac:dyDescent="0.25">
      <c r="P748" s="193"/>
    </row>
    <row r="749" spans="1:16" x14ac:dyDescent="0.25">
      <c r="A749" s="75"/>
      <c r="D749" s="92"/>
      <c r="E749" s="92"/>
      <c r="F749" s="92"/>
      <c r="G749" s="92"/>
      <c r="P749" s="193"/>
    </row>
    <row r="750" spans="1:16" x14ac:dyDescent="0.25">
      <c r="A750" s="75"/>
      <c r="D750" s="92"/>
      <c r="E750" s="92"/>
      <c r="F750" s="92"/>
      <c r="G750" s="92"/>
      <c r="P750" s="193"/>
    </row>
    <row r="751" spans="1:16" x14ac:dyDescent="0.25">
      <c r="A751" s="75"/>
      <c r="D751" s="92"/>
      <c r="E751" s="92"/>
      <c r="F751" s="92"/>
      <c r="G751" s="92"/>
      <c r="P751" s="193"/>
    </row>
    <row r="752" spans="1:16" x14ac:dyDescent="0.25">
      <c r="A752" s="75"/>
      <c r="D752" s="92"/>
      <c r="E752" s="92"/>
      <c r="F752" s="92"/>
      <c r="G752" s="92"/>
      <c r="P752" s="193"/>
    </row>
    <row r="753" spans="1:16" x14ac:dyDescent="0.25">
      <c r="A753" s="75"/>
      <c r="D753" s="92"/>
      <c r="E753" s="92"/>
      <c r="F753" s="92"/>
      <c r="G753" s="92"/>
      <c r="P753" s="193"/>
    </row>
    <row r="754" spans="1:16" x14ac:dyDescent="0.25">
      <c r="P754" s="193"/>
    </row>
    <row r="755" spans="1:16" x14ac:dyDescent="0.25">
      <c r="P755" s="193"/>
    </row>
    <row r="756" spans="1:16" x14ac:dyDescent="0.25">
      <c r="P756" s="193"/>
    </row>
    <row r="757" spans="1:16" x14ac:dyDescent="0.25">
      <c r="A757" s="75"/>
      <c r="B757" s="97"/>
      <c r="C757" s="95"/>
      <c r="D757" s="92"/>
      <c r="E757" s="92"/>
      <c r="F757" s="92"/>
      <c r="G757" s="92"/>
      <c r="P757" s="193"/>
    </row>
    <row r="758" spans="1:16" x14ac:dyDescent="0.25">
      <c r="A758" s="75"/>
      <c r="B758" s="97"/>
      <c r="C758" s="95"/>
      <c r="D758" s="92"/>
      <c r="E758" s="92"/>
      <c r="F758" s="92"/>
      <c r="G758" s="92"/>
      <c r="P758" s="193"/>
    </row>
    <row r="759" spans="1:16" x14ac:dyDescent="0.25">
      <c r="A759" s="75"/>
      <c r="D759" s="92"/>
      <c r="E759" s="92"/>
      <c r="F759" s="92"/>
      <c r="G759" s="92"/>
      <c r="P759" s="193"/>
    </row>
    <row r="760" spans="1:16" x14ac:dyDescent="0.25">
      <c r="A760" s="75"/>
      <c r="D760" s="92"/>
      <c r="E760" s="92"/>
      <c r="F760" s="92"/>
      <c r="G760" s="92"/>
      <c r="P760" s="193"/>
    </row>
    <row r="761" spans="1:16" x14ac:dyDescent="0.25">
      <c r="A761" s="75"/>
      <c r="D761" s="92"/>
      <c r="E761" s="92"/>
      <c r="F761" s="92"/>
      <c r="G761" s="92"/>
      <c r="P761" s="193"/>
    </row>
    <row r="762" spans="1:16" x14ac:dyDescent="0.25">
      <c r="A762" s="75"/>
      <c r="D762" s="92"/>
      <c r="E762" s="92"/>
      <c r="F762" s="92"/>
      <c r="G762" s="92"/>
      <c r="P762" s="193"/>
    </row>
    <row r="763" spans="1:16" x14ac:dyDescent="0.25">
      <c r="A763" s="75"/>
      <c r="D763" s="92"/>
      <c r="E763" s="92"/>
      <c r="F763" s="92"/>
      <c r="G763" s="92"/>
      <c r="P763" s="193"/>
    </row>
    <row r="764" spans="1:16" x14ac:dyDescent="0.25">
      <c r="A764" s="75"/>
      <c r="E764" s="92"/>
      <c r="F764" s="92"/>
      <c r="P764" s="193"/>
    </row>
    <row r="765" spans="1:16" x14ac:dyDescent="0.25">
      <c r="A765" s="75"/>
      <c r="E765" s="92"/>
      <c r="F765" s="92"/>
      <c r="P765" s="193"/>
    </row>
    <row r="766" spans="1:16" x14ac:dyDescent="0.25">
      <c r="A766" s="75"/>
      <c r="E766" s="92"/>
      <c r="F766" s="92"/>
      <c r="P766" s="193"/>
    </row>
    <row r="767" spans="1:16" x14ac:dyDescent="0.25">
      <c r="A767" s="75"/>
      <c r="E767" s="92"/>
      <c r="F767" s="92"/>
      <c r="P767" s="193"/>
    </row>
    <row r="768" spans="1:16" x14ac:dyDescent="0.25">
      <c r="A768" s="75"/>
      <c r="E768" s="92"/>
      <c r="F768" s="92"/>
      <c r="P768" s="193"/>
    </row>
    <row r="769" spans="1:16" x14ac:dyDescent="0.25">
      <c r="A769" s="75"/>
      <c r="E769" s="92"/>
      <c r="F769" s="92"/>
      <c r="P769" s="193"/>
    </row>
    <row r="770" spans="1:16" x14ac:dyDescent="0.25">
      <c r="A770" s="75"/>
      <c r="E770" s="92"/>
      <c r="F770" s="92"/>
      <c r="P770" s="193"/>
    </row>
    <row r="771" spans="1:16" x14ac:dyDescent="0.25">
      <c r="A771" s="75"/>
      <c r="E771" s="92"/>
      <c r="F771" s="92"/>
      <c r="P771" s="193"/>
    </row>
    <row r="772" spans="1:16" x14ac:dyDescent="0.25">
      <c r="A772" s="75"/>
      <c r="E772" s="92"/>
      <c r="F772" s="92"/>
      <c r="P772" s="193"/>
    </row>
    <row r="773" spans="1:16" x14ac:dyDescent="0.25">
      <c r="A773" s="75"/>
      <c r="E773" s="92"/>
      <c r="F773" s="92"/>
      <c r="P773" s="193"/>
    </row>
    <row r="774" spans="1:16" x14ac:dyDescent="0.25">
      <c r="A774" s="75"/>
      <c r="E774" s="92"/>
      <c r="F774" s="92"/>
      <c r="P774" s="193"/>
    </row>
    <row r="775" spans="1:16" x14ac:dyDescent="0.25">
      <c r="A775" s="75"/>
      <c r="E775" s="92"/>
      <c r="F775" s="92"/>
      <c r="P775" s="193"/>
    </row>
    <row r="776" spans="1:16" x14ac:dyDescent="0.25">
      <c r="A776" s="75"/>
      <c r="B776" s="97"/>
      <c r="C776" s="95"/>
      <c r="D776" s="92"/>
      <c r="E776" s="92"/>
      <c r="F776" s="92"/>
      <c r="P776" s="193"/>
    </row>
    <row r="777" spans="1:16" x14ac:dyDescent="0.25">
      <c r="A777" s="75"/>
      <c r="B777" s="97"/>
      <c r="C777" s="95"/>
      <c r="D777" s="92"/>
      <c r="E777" s="92"/>
      <c r="F777" s="92"/>
      <c r="P777" s="193"/>
    </row>
    <row r="778" spans="1:16" x14ac:dyDescent="0.25">
      <c r="P778" s="193"/>
    </row>
    <row r="779" spans="1:16" x14ac:dyDescent="0.25">
      <c r="P779" s="193"/>
    </row>
    <row r="780" spans="1:16" x14ac:dyDescent="0.25">
      <c r="P780" s="193"/>
    </row>
    <row r="781" spans="1:16" x14ac:dyDescent="0.25">
      <c r="P781" s="193"/>
    </row>
    <row r="782" spans="1:16" x14ac:dyDescent="0.25">
      <c r="P782" s="193"/>
    </row>
    <row r="783" spans="1:16" x14ac:dyDescent="0.25">
      <c r="P783" s="193"/>
    </row>
    <row r="784" spans="1:16" x14ac:dyDescent="0.25">
      <c r="A784" s="75"/>
      <c r="B784" s="97"/>
      <c r="C784" s="95"/>
      <c r="D784" s="92"/>
      <c r="E784" s="92"/>
      <c r="F784" s="92"/>
      <c r="G784" s="92"/>
      <c r="P784" s="193"/>
    </row>
    <row r="785" spans="1:16" x14ac:dyDescent="0.25">
      <c r="A785" s="75"/>
      <c r="B785" s="97"/>
      <c r="C785" s="95"/>
      <c r="D785" s="92"/>
      <c r="E785" s="92"/>
      <c r="F785" s="92"/>
      <c r="G785" s="92"/>
      <c r="P785" s="193"/>
    </row>
    <row r="786" spans="1:16" x14ac:dyDescent="0.25">
      <c r="A786" s="75"/>
      <c r="B786" s="97"/>
      <c r="C786" s="95"/>
      <c r="D786" s="92"/>
      <c r="E786" s="92"/>
      <c r="F786" s="92"/>
      <c r="G786" s="92"/>
      <c r="P786" s="193"/>
    </row>
    <row r="787" spans="1:16" x14ac:dyDescent="0.25">
      <c r="A787" s="75"/>
      <c r="B787" s="97"/>
      <c r="C787" s="95"/>
      <c r="D787" s="92"/>
      <c r="E787" s="92"/>
      <c r="F787" s="92"/>
      <c r="G787" s="92"/>
      <c r="P787" s="193"/>
    </row>
    <row r="788" spans="1:16" x14ac:dyDescent="0.25">
      <c r="P788" s="193"/>
    </row>
    <row r="789" spans="1:16" x14ac:dyDescent="0.25">
      <c r="A789" s="75"/>
      <c r="P789" s="193"/>
    </row>
    <row r="790" spans="1:16" x14ac:dyDescent="0.25">
      <c r="C790" s="95"/>
      <c r="P790" s="193"/>
    </row>
    <row r="791" spans="1:16" x14ac:dyDescent="0.25">
      <c r="C791" s="95"/>
      <c r="P791" s="193"/>
    </row>
    <row r="792" spans="1:16" x14ac:dyDescent="0.25">
      <c r="C792" s="95"/>
      <c r="P792" s="193"/>
    </row>
    <row r="799" spans="1:16" x14ac:dyDescent="0.25">
      <c r="A799" s="75"/>
      <c r="D799" s="92"/>
      <c r="E799" s="92"/>
      <c r="F799" s="92"/>
      <c r="G799" s="92"/>
    </row>
    <row r="800" spans="1:16" x14ac:dyDescent="0.25">
      <c r="A800" s="75"/>
      <c r="D800" s="92"/>
      <c r="E800" s="92"/>
      <c r="F800" s="92"/>
      <c r="G800" s="92"/>
    </row>
    <row r="801" spans="1:16" x14ac:dyDescent="0.25">
      <c r="A801" s="75"/>
      <c r="D801" s="92"/>
      <c r="E801" s="92"/>
      <c r="F801" s="92"/>
      <c r="G801" s="92"/>
    </row>
    <row r="802" spans="1:16" x14ac:dyDescent="0.25">
      <c r="A802" s="75"/>
      <c r="D802" s="92"/>
      <c r="E802" s="92"/>
      <c r="F802" s="92"/>
      <c r="G802" s="92"/>
    </row>
    <row r="803" spans="1:16" x14ac:dyDescent="0.25">
      <c r="H803" s="55"/>
      <c r="I803" s="55"/>
      <c r="J803" s="55"/>
      <c r="K803" s="55"/>
      <c r="L803" s="55"/>
      <c r="M803" s="55"/>
      <c r="N803" s="55"/>
      <c r="O803" s="55"/>
      <c r="P803" s="230"/>
    </row>
    <row r="804" spans="1:16" x14ac:dyDescent="0.25">
      <c r="A804" s="75"/>
      <c r="H804" s="55"/>
      <c r="I804" s="55"/>
      <c r="J804" s="55"/>
      <c r="K804" s="55"/>
      <c r="L804" s="55"/>
      <c r="M804" s="55"/>
      <c r="N804" s="55"/>
      <c r="O804" s="55"/>
      <c r="P804" s="230"/>
    </row>
    <row r="805" spans="1:16" x14ac:dyDescent="0.25">
      <c r="H805" s="55"/>
      <c r="I805" s="55"/>
      <c r="J805" s="55"/>
      <c r="K805" s="55"/>
      <c r="L805" s="55"/>
      <c r="M805" s="55"/>
      <c r="N805" s="55"/>
      <c r="O805" s="55"/>
      <c r="P805" s="230"/>
    </row>
    <row r="806" spans="1:16" x14ac:dyDescent="0.25">
      <c r="H806" s="55"/>
      <c r="I806" s="55"/>
      <c r="J806" s="55"/>
      <c r="K806" s="55"/>
      <c r="L806" s="55"/>
      <c r="M806" s="55"/>
      <c r="N806" s="55"/>
      <c r="O806" s="55"/>
      <c r="P806" s="230"/>
    </row>
    <row r="807" spans="1:16" x14ac:dyDescent="0.25">
      <c r="H807" s="55"/>
      <c r="I807" s="55"/>
      <c r="J807" s="55"/>
      <c r="K807" s="55"/>
      <c r="L807" s="55"/>
      <c r="M807" s="55"/>
      <c r="N807" s="55"/>
      <c r="O807" s="55"/>
      <c r="P807" s="230"/>
    </row>
    <row r="808" spans="1:16" x14ac:dyDescent="0.25">
      <c r="H808" s="55"/>
      <c r="I808" s="55"/>
      <c r="J808" s="55"/>
      <c r="K808" s="55"/>
      <c r="L808" s="55"/>
      <c r="M808" s="55"/>
      <c r="N808" s="55"/>
      <c r="O808" s="55"/>
      <c r="P808" s="230"/>
    </row>
    <row r="809" spans="1:16" x14ac:dyDescent="0.25">
      <c r="A809" s="75"/>
      <c r="D809" s="92"/>
      <c r="E809" s="92"/>
      <c r="F809" s="92"/>
      <c r="G809" s="92"/>
      <c r="H809" s="55"/>
      <c r="I809" s="55"/>
      <c r="J809" s="55"/>
      <c r="K809" s="55"/>
      <c r="L809" s="55"/>
      <c r="M809" s="55"/>
      <c r="N809" s="55"/>
      <c r="O809" s="55"/>
      <c r="P809" s="230"/>
    </row>
    <row r="810" spans="1:16" x14ac:dyDescent="0.25">
      <c r="H810" s="55"/>
      <c r="I810" s="55"/>
      <c r="J810" s="55"/>
      <c r="K810" s="55"/>
      <c r="L810" s="55"/>
      <c r="M810" s="55"/>
      <c r="N810" s="55"/>
      <c r="O810" s="55"/>
      <c r="P810" s="230"/>
    </row>
    <row r="811" spans="1:16" x14ac:dyDescent="0.25">
      <c r="A811" s="75"/>
      <c r="H811" s="55"/>
      <c r="I811" s="55"/>
      <c r="J811" s="55"/>
      <c r="K811" s="55"/>
      <c r="L811" s="55"/>
      <c r="M811" s="55"/>
      <c r="N811" s="55"/>
      <c r="O811" s="55"/>
      <c r="P811" s="230"/>
    </row>
    <row r="812" spans="1:16" x14ac:dyDescent="0.25">
      <c r="H812" s="55"/>
      <c r="I812" s="55"/>
      <c r="J812" s="55"/>
      <c r="K812" s="55"/>
      <c r="L812" s="55"/>
      <c r="M812" s="55"/>
      <c r="N812" s="55"/>
      <c r="O812" s="55"/>
      <c r="P812" s="230"/>
    </row>
    <row r="813" spans="1:16" x14ac:dyDescent="0.25">
      <c r="A813" s="75"/>
      <c r="B813" s="97"/>
      <c r="C813" s="95"/>
      <c r="D813" s="92"/>
      <c r="E813" s="92"/>
      <c r="F813" s="92"/>
      <c r="G813" s="92"/>
      <c r="H813" s="55"/>
      <c r="I813" s="55"/>
      <c r="J813" s="55"/>
      <c r="K813" s="55"/>
      <c r="L813" s="55"/>
      <c r="M813" s="55"/>
      <c r="N813" s="55"/>
      <c r="O813" s="55"/>
      <c r="P813" s="230"/>
    </row>
    <row r="814" spans="1:16" x14ac:dyDescent="0.25">
      <c r="H814" s="55"/>
      <c r="I814" s="55"/>
      <c r="J814" s="55"/>
      <c r="K814" s="55"/>
      <c r="L814" s="55"/>
      <c r="M814" s="55"/>
      <c r="N814" s="55"/>
      <c r="O814" s="55"/>
      <c r="P814" s="230"/>
    </row>
    <row r="815" spans="1:16" x14ac:dyDescent="0.25">
      <c r="A815" s="75"/>
      <c r="D815" s="92"/>
      <c r="E815" s="92"/>
      <c r="F815" s="92"/>
      <c r="G815" s="92"/>
      <c r="H815" s="55"/>
      <c r="I815" s="55"/>
      <c r="J815" s="55"/>
      <c r="K815" s="55"/>
      <c r="L815" s="55"/>
      <c r="M815" s="55"/>
      <c r="N815" s="55"/>
      <c r="O815" s="55"/>
      <c r="P815" s="230"/>
    </row>
    <row r="816" spans="1:16" x14ac:dyDescent="0.25">
      <c r="A816" s="75"/>
      <c r="D816" s="92"/>
      <c r="E816" s="92"/>
      <c r="F816" s="92"/>
      <c r="G816" s="92"/>
      <c r="H816" s="55"/>
      <c r="I816" s="55"/>
      <c r="J816" s="55"/>
      <c r="K816" s="55"/>
      <c r="L816" s="55"/>
      <c r="M816" s="55"/>
      <c r="N816" s="55"/>
      <c r="O816" s="55"/>
      <c r="P816" s="230"/>
    </row>
    <row r="817" spans="1:16" x14ac:dyDescent="0.25">
      <c r="A817" s="75"/>
      <c r="D817" s="92"/>
      <c r="E817" s="92"/>
      <c r="F817" s="92"/>
      <c r="G817" s="92"/>
      <c r="H817" s="55"/>
      <c r="I817" s="55"/>
      <c r="J817" s="55"/>
      <c r="K817" s="55"/>
      <c r="L817" s="55"/>
      <c r="M817" s="55"/>
      <c r="N817" s="55"/>
      <c r="O817" s="55"/>
      <c r="P817" s="230"/>
    </row>
    <row r="818" spans="1:16" x14ac:dyDescent="0.25">
      <c r="A818" s="75"/>
      <c r="D818" s="92"/>
      <c r="E818" s="92"/>
      <c r="F818" s="92"/>
      <c r="G818" s="92"/>
      <c r="H818" s="55"/>
      <c r="I818" s="55"/>
      <c r="J818" s="55"/>
      <c r="K818" s="55"/>
      <c r="L818" s="55"/>
      <c r="M818" s="55"/>
      <c r="N818" s="55"/>
      <c r="O818" s="55"/>
      <c r="P818" s="230"/>
    </row>
    <row r="819" spans="1:16" x14ac:dyDescent="0.25">
      <c r="A819" s="75"/>
      <c r="D819" s="92"/>
      <c r="E819" s="92"/>
      <c r="F819" s="92"/>
      <c r="G819" s="92"/>
      <c r="H819" s="55"/>
      <c r="I819" s="55"/>
      <c r="J819" s="55"/>
      <c r="K819" s="55"/>
      <c r="L819" s="55"/>
      <c r="M819" s="55"/>
      <c r="N819" s="55"/>
      <c r="O819" s="55"/>
      <c r="P819" s="230"/>
    </row>
    <row r="820" spans="1:16" x14ac:dyDescent="0.25">
      <c r="A820" s="75"/>
      <c r="D820" s="92"/>
      <c r="E820" s="92"/>
      <c r="F820" s="92"/>
      <c r="G820" s="92"/>
      <c r="H820" s="55"/>
      <c r="I820" s="55"/>
      <c r="J820" s="55"/>
      <c r="K820" s="55"/>
      <c r="L820" s="55"/>
      <c r="M820" s="55"/>
      <c r="N820" s="55"/>
      <c r="O820" s="55"/>
      <c r="P820" s="230"/>
    </row>
    <row r="821" spans="1:16" x14ac:dyDescent="0.25">
      <c r="A821" s="75"/>
      <c r="D821" s="92"/>
      <c r="E821" s="92"/>
      <c r="F821" s="92"/>
      <c r="G821" s="92"/>
      <c r="H821" s="55"/>
      <c r="I821" s="55"/>
      <c r="J821" s="55"/>
      <c r="K821" s="55"/>
      <c r="L821" s="55"/>
      <c r="M821" s="55"/>
      <c r="N821" s="55"/>
      <c r="O821" s="55"/>
      <c r="P821" s="230"/>
    </row>
    <row r="822" spans="1:16" x14ac:dyDescent="0.25">
      <c r="A822" s="75"/>
      <c r="D822" s="92"/>
      <c r="E822" s="92"/>
      <c r="F822" s="92"/>
      <c r="G822" s="92"/>
      <c r="H822" s="55"/>
      <c r="I822" s="55"/>
      <c r="J822" s="55"/>
      <c r="K822" s="55"/>
      <c r="L822" s="55"/>
      <c r="M822" s="55"/>
      <c r="N822" s="55"/>
      <c r="O822" s="55"/>
      <c r="P822" s="230"/>
    </row>
    <row r="823" spans="1:16" x14ac:dyDescent="0.25">
      <c r="A823" s="75"/>
      <c r="D823" s="92"/>
      <c r="E823" s="92"/>
      <c r="F823" s="92"/>
      <c r="G823" s="92"/>
      <c r="H823" s="55"/>
      <c r="I823" s="55"/>
      <c r="J823" s="55"/>
      <c r="K823" s="55"/>
      <c r="L823" s="55"/>
      <c r="M823" s="55"/>
      <c r="N823" s="55"/>
      <c r="O823" s="55"/>
      <c r="P823" s="230"/>
    </row>
    <row r="824" spans="1:16" x14ac:dyDescent="0.25">
      <c r="A824" s="75"/>
      <c r="B824" s="97"/>
      <c r="C824" s="95"/>
      <c r="D824" s="92"/>
      <c r="E824" s="92"/>
      <c r="F824" s="92"/>
      <c r="H824" s="55"/>
      <c r="I824" s="55"/>
      <c r="J824" s="55"/>
      <c r="K824" s="55"/>
      <c r="L824" s="55"/>
      <c r="M824" s="55"/>
      <c r="N824" s="55"/>
      <c r="O824" s="55"/>
      <c r="P824" s="230"/>
    </row>
    <row r="825" spans="1:16" x14ac:dyDescent="0.25">
      <c r="A825" s="75"/>
      <c r="B825" s="97"/>
      <c r="C825" s="95"/>
      <c r="D825" s="92"/>
      <c r="E825" s="92"/>
      <c r="F825" s="92"/>
      <c r="H825" s="55"/>
      <c r="I825" s="55"/>
      <c r="J825" s="55"/>
      <c r="K825" s="55"/>
      <c r="L825" s="55"/>
      <c r="M825" s="55"/>
      <c r="N825" s="55"/>
      <c r="O825" s="55"/>
      <c r="P825" s="230"/>
    </row>
    <row r="826" spans="1:16" x14ac:dyDescent="0.25">
      <c r="H826" s="55"/>
      <c r="I826" s="55"/>
      <c r="J826" s="55"/>
      <c r="K826" s="55"/>
      <c r="L826" s="55"/>
      <c r="M826" s="55"/>
      <c r="N826" s="55"/>
      <c r="O826" s="55"/>
      <c r="P826" s="230"/>
    </row>
    <row r="827" spans="1:16" x14ac:dyDescent="0.25">
      <c r="H827" s="55"/>
      <c r="I827" s="55"/>
      <c r="J827" s="55"/>
      <c r="K827" s="55"/>
      <c r="L827" s="55"/>
      <c r="M827" s="55"/>
      <c r="N827" s="55"/>
      <c r="O827" s="55"/>
      <c r="P827" s="230"/>
    </row>
    <row r="828" spans="1:16" x14ac:dyDescent="0.25">
      <c r="H828" s="55"/>
      <c r="I828" s="55"/>
      <c r="J828" s="55"/>
      <c r="K828" s="55"/>
      <c r="L828" s="55"/>
      <c r="M828" s="55"/>
      <c r="N828" s="55"/>
      <c r="O828" s="55"/>
      <c r="P828" s="230"/>
    </row>
    <row r="829" spans="1:16" x14ac:dyDescent="0.25">
      <c r="H829" s="55"/>
      <c r="I829" s="55"/>
      <c r="J829" s="55"/>
      <c r="K829" s="55"/>
      <c r="L829" s="55"/>
      <c r="M829" s="55"/>
      <c r="N829" s="55"/>
      <c r="O829" s="55"/>
      <c r="P829" s="230"/>
    </row>
    <row r="830" spans="1:16" x14ac:dyDescent="0.25">
      <c r="H830" s="55"/>
      <c r="I830" s="55"/>
      <c r="J830" s="55"/>
      <c r="K830" s="55"/>
      <c r="L830" s="55"/>
      <c r="M830" s="55"/>
      <c r="N830" s="55"/>
      <c r="O830" s="55"/>
      <c r="P830" s="230"/>
    </row>
    <row r="831" spans="1:16" x14ac:dyDescent="0.25">
      <c r="H831" s="55"/>
      <c r="I831" s="55"/>
      <c r="J831" s="55"/>
      <c r="K831" s="55"/>
      <c r="L831" s="55"/>
      <c r="M831" s="55"/>
      <c r="N831" s="55"/>
      <c r="O831" s="55"/>
      <c r="P831" s="230"/>
    </row>
    <row r="832" spans="1:16" x14ac:dyDescent="0.25">
      <c r="A832" s="75"/>
      <c r="B832" s="97"/>
      <c r="C832" s="95"/>
      <c r="D832" s="92"/>
      <c r="E832" s="92"/>
      <c r="F832" s="92"/>
      <c r="G832" s="92"/>
      <c r="H832" s="55"/>
      <c r="I832" s="55"/>
      <c r="J832" s="55"/>
      <c r="K832" s="55"/>
      <c r="L832" s="55"/>
      <c r="M832" s="55"/>
      <c r="N832" s="55"/>
      <c r="O832" s="55"/>
      <c r="P832" s="230"/>
    </row>
    <row r="833" spans="1:16" x14ac:dyDescent="0.25">
      <c r="A833" s="75"/>
      <c r="B833" s="97"/>
      <c r="C833" s="95"/>
      <c r="D833" s="92"/>
      <c r="E833" s="92"/>
      <c r="F833" s="92"/>
      <c r="G833" s="92"/>
      <c r="H833" s="55"/>
      <c r="I833" s="55"/>
      <c r="J833" s="55"/>
      <c r="K833" s="55"/>
      <c r="L833" s="55"/>
      <c r="M833" s="55"/>
      <c r="N833" s="55"/>
      <c r="O833" s="55"/>
      <c r="P833" s="230"/>
    </row>
    <row r="834" spans="1:16" x14ac:dyDescent="0.25">
      <c r="A834" s="75"/>
      <c r="B834" s="97"/>
      <c r="C834" s="95"/>
      <c r="D834" s="92"/>
      <c r="E834" s="92"/>
      <c r="F834" s="92"/>
      <c r="G834" s="92"/>
      <c r="H834" s="55"/>
      <c r="I834" s="55"/>
      <c r="J834" s="55"/>
      <c r="K834" s="55"/>
      <c r="L834" s="55"/>
      <c r="M834" s="55"/>
      <c r="N834" s="55"/>
      <c r="O834" s="55"/>
      <c r="P834" s="230"/>
    </row>
    <row r="835" spans="1:16" x14ac:dyDescent="0.25">
      <c r="H835" s="55"/>
      <c r="I835" s="55"/>
      <c r="J835" s="55"/>
      <c r="K835" s="55"/>
      <c r="L835" s="55"/>
      <c r="M835" s="55"/>
      <c r="N835" s="55"/>
      <c r="O835" s="55"/>
      <c r="P835" s="230"/>
    </row>
    <row r="836" spans="1:16" x14ac:dyDescent="0.25">
      <c r="A836" s="75"/>
      <c r="H836" s="55"/>
      <c r="I836" s="55"/>
      <c r="J836" s="55"/>
      <c r="K836" s="55"/>
      <c r="L836" s="55"/>
      <c r="M836" s="55"/>
      <c r="N836" s="55"/>
      <c r="O836" s="55"/>
      <c r="P836" s="230"/>
    </row>
    <row r="837" spans="1:16" x14ac:dyDescent="0.25">
      <c r="H837" s="55"/>
      <c r="I837" s="55"/>
      <c r="J837" s="55"/>
      <c r="K837" s="55"/>
      <c r="L837" s="55"/>
      <c r="M837" s="55"/>
      <c r="N837" s="55"/>
      <c r="O837" s="55"/>
      <c r="P837" s="230"/>
    </row>
    <row r="838" spans="1:16" x14ac:dyDescent="0.25">
      <c r="H838" s="55"/>
      <c r="I838" s="55"/>
      <c r="J838" s="55"/>
      <c r="K838" s="55"/>
      <c r="L838" s="55"/>
      <c r="M838" s="55"/>
      <c r="N838" s="55"/>
      <c r="O838" s="55"/>
      <c r="P838" s="230"/>
    </row>
    <row r="839" spans="1:16" x14ac:dyDescent="0.25">
      <c r="H839" s="55"/>
      <c r="I839" s="55"/>
      <c r="J839" s="55"/>
      <c r="K839" s="55"/>
      <c r="L839" s="55"/>
      <c r="M839" s="55"/>
      <c r="N839" s="55"/>
      <c r="O839" s="55"/>
      <c r="P839" s="230"/>
    </row>
    <row r="840" spans="1:16" x14ac:dyDescent="0.25">
      <c r="H840" s="55"/>
      <c r="I840" s="55"/>
      <c r="J840" s="55"/>
      <c r="K840" s="55"/>
      <c r="L840" s="55"/>
      <c r="M840" s="55"/>
      <c r="N840" s="55"/>
      <c r="O840" s="55"/>
      <c r="P840" s="230"/>
    </row>
    <row r="841" spans="1:16" x14ac:dyDescent="0.25">
      <c r="H841" s="55"/>
      <c r="I841" s="55"/>
      <c r="J841" s="55"/>
      <c r="K841" s="55"/>
      <c r="L841" s="55"/>
      <c r="M841" s="55"/>
      <c r="N841" s="55"/>
      <c r="O841" s="55"/>
      <c r="P841" s="230"/>
    </row>
    <row r="842" spans="1:16" x14ac:dyDescent="0.25">
      <c r="H842" s="55"/>
      <c r="I842" s="55"/>
      <c r="J842" s="55"/>
      <c r="K842" s="55"/>
      <c r="L842" s="55"/>
      <c r="M842" s="55"/>
      <c r="N842" s="55"/>
      <c r="O842" s="55"/>
      <c r="P842" s="230"/>
    </row>
    <row r="843" spans="1:16" x14ac:dyDescent="0.25">
      <c r="H843" s="55"/>
      <c r="I843" s="55"/>
      <c r="J843" s="55"/>
      <c r="K843" s="55"/>
      <c r="L843" s="55"/>
      <c r="M843" s="55"/>
      <c r="N843" s="55"/>
      <c r="O843" s="55"/>
      <c r="P843" s="230"/>
    </row>
    <row r="844" spans="1:16" x14ac:dyDescent="0.25">
      <c r="H844" s="55"/>
      <c r="I844" s="55"/>
      <c r="J844" s="55"/>
      <c r="K844" s="55"/>
      <c r="L844" s="55"/>
      <c r="M844" s="55"/>
      <c r="N844" s="55"/>
      <c r="O844" s="55"/>
      <c r="P844" s="230"/>
    </row>
    <row r="845" spans="1:16" x14ac:dyDescent="0.25">
      <c r="H845" s="55"/>
      <c r="I845" s="55"/>
      <c r="J845" s="55"/>
      <c r="K845" s="55"/>
      <c r="L845" s="55"/>
      <c r="M845" s="55"/>
      <c r="N845" s="55"/>
      <c r="O845" s="55"/>
      <c r="P845" s="230"/>
    </row>
    <row r="846" spans="1:16" x14ac:dyDescent="0.25">
      <c r="H846" s="55"/>
      <c r="I846" s="55"/>
      <c r="J846" s="55"/>
      <c r="K846" s="55"/>
      <c r="L846" s="55"/>
      <c r="M846" s="55"/>
      <c r="N846" s="55"/>
      <c r="O846" s="55"/>
      <c r="P846" s="230"/>
    </row>
    <row r="847" spans="1:16" x14ac:dyDescent="0.25">
      <c r="A847" s="75"/>
      <c r="D847" s="92"/>
      <c r="E847" s="92"/>
      <c r="F847" s="92"/>
      <c r="G847" s="92"/>
      <c r="H847" s="55"/>
      <c r="I847" s="55"/>
      <c r="J847" s="55"/>
      <c r="K847" s="55"/>
      <c r="L847" s="55"/>
      <c r="M847" s="55"/>
      <c r="N847" s="55"/>
      <c r="O847" s="55"/>
      <c r="P847" s="230"/>
    </row>
    <row r="848" spans="1:16" x14ac:dyDescent="0.25">
      <c r="A848" s="75"/>
      <c r="D848" s="92"/>
      <c r="E848" s="92"/>
      <c r="F848" s="92"/>
      <c r="G848" s="92"/>
      <c r="H848" s="55"/>
      <c r="I848" s="55"/>
      <c r="J848" s="55"/>
      <c r="K848" s="55"/>
      <c r="L848" s="55"/>
      <c r="M848" s="55"/>
      <c r="N848" s="55"/>
      <c r="O848" s="55"/>
      <c r="P848" s="230"/>
    </row>
    <row r="849" spans="1:16" x14ac:dyDescent="0.25">
      <c r="A849" s="75"/>
      <c r="D849" s="92"/>
      <c r="E849" s="92"/>
      <c r="F849" s="92"/>
      <c r="G849" s="92"/>
      <c r="H849" s="55"/>
      <c r="I849" s="55"/>
      <c r="J849" s="55"/>
      <c r="K849" s="55"/>
      <c r="L849" s="55"/>
      <c r="M849" s="55"/>
      <c r="N849" s="55"/>
      <c r="O849" s="55"/>
      <c r="P849" s="230"/>
    </row>
    <row r="850" spans="1:16" x14ac:dyDescent="0.25">
      <c r="A850" s="75"/>
      <c r="D850" s="92"/>
      <c r="E850" s="92"/>
      <c r="F850" s="92"/>
      <c r="G850" s="92"/>
      <c r="H850" s="55"/>
      <c r="I850" s="55"/>
      <c r="J850" s="55"/>
      <c r="K850" s="55"/>
      <c r="L850" s="55"/>
      <c r="M850" s="55"/>
      <c r="N850" s="55"/>
      <c r="O850" s="55"/>
      <c r="P850" s="230"/>
    </row>
    <row r="851" spans="1:16" x14ac:dyDescent="0.25">
      <c r="H851" s="55"/>
      <c r="I851" s="55"/>
      <c r="J851" s="55"/>
      <c r="K851" s="55"/>
      <c r="L851" s="55"/>
      <c r="M851" s="55"/>
      <c r="N851" s="55"/>
      <c r="O851" s="55"/>
      <c r="P851" s="230"/>
    </row>
    <row r="852" spans="1:16" x14ac:dyDescent="0.25">
      <c r="A852" s="75"/>
      <c r="H852" s="55"/>
      <c r="I852" s="55"/>
      <c r="J852" s="55"/>
      <c r="K852" s="55"/>
      <c r="L852" s="55"/>
      <c r="M852" s="55"/>
      <c r="N852" s="55"/>
      <c r="O852" s="55"/>
      <c r="P852" s="230"/>
    </row>
    <row r="853" spans="1:16" x14ac:dyDescent="0.25">
      <c r="H853" s="55"/>
      <c r="I853" s="55"/>
      <c r="J853" s="55"/>
      <c r="K853" s="55"/>
      <c r="L853" s="55"/>
      <c r="M853" s="55"/>
      <c r="N853" s="55"/>
      <c r="O853" s="55"/>
      <c r="P853" s="230"/>
    </row>
    <row r="854" spans="1:16" x14ac:dyDescent="0.25">
      <c r="H854" s="55"/>
      <c r="I854" s="55"/>
      <c r="J854" s="55"/>
      <c r="K854" s="55"/>
      <c r="L854" s="55"/>
      <c r="M854" s="55"/>
      <c r="N854" s="55"/>
      <c r="O854" s="55"/>
      <c r="P854" s="230"/>
    </row>
    <row r="855" spans="1:16" x14ac:dyDescent="0.25">
      <c r="H855" s="55"/>
      <c r="I855" s="55"/>
      <c r="J855" s="55"/>
      <c r="K855" s="55"/>
      <c r="L855" s="55"/>
      <c r="M855" s="55"/>
      <c r="N855" s="55"/>
      <c r="O855" s="55"/>
      <c r="P855" s="230"/>
    </row>
    <row r="856" spans="1:16" x14ac:dyDescent="0.25">
      <c r="A856" s="75"/>
      <c r="D856" s="92"/>
      <c r="E856" s="92"/>
      <c r="F856" s="92"/>
      <c r="G856" s="92"/>
      <c r="H856" s="55"/>
      <c r="I856" s="55"/>
      <c r="J856" s="55"/>
      <c r="K856" s="55"/>
      <c r="L856" s="55"/>
      <c r="M856" s="55"/>
      <c r="N856" s="55"/>
      <c r="O856" s="55"/>
      <c r="P856" s="230"/>
    </row>
    <row r="857" spans="1:16" x14ac:dyDescent="0.25">
      <c r="H857" s="55"/>
      <c r="I857" s="55"/>
      <c r="J857" s="55"/>
      <c r="K857" s="55"/>
      <c r="L857" s="55"/>
      <c r="M857" s="55"/>
      <c r="N857" s="55"/>
      <c r="O857" s="55"/>
      <c r="P857" s="230"/>
    </row>
    <row r="858" spans="1:16" x14ac:dyDescent="0.25">
      <c r="A858" s="75"/>
      <c r="H858" s="55"/>
      <c r="I858" s="55"/>
      <c r="J858" s="55"/>
      <c r="K858" s="55"/>
      <c r="L858" s="55"/>
      <c r="M858" s="55"/>
      <c r="N858" s="55"/>
      <c r="O858" s="55"/>
      <c r="P858" s="230"/>
    </row>
    <row r="859" spans="1:16" x14ac:dyDescent="0.25">
      <c r="H859" s="55"/>
      <c r="I859" s="55"/>
      <c r="J859" s="55"/>
      <c r="K859" s="55"/>
      <c r="L859" s="55"/>
      <c r="M859" s="55"/>
      <c r="N859" s="55"/>
      <c r="O859" s="55"/>
      <c r="P859" s="230"/>
    </row>
    <row r="860" spans="1:16" x14ac:dyDescent="0.25">
      <c r="A860" s="75"/>
      <c r="B860" s="97"/>
      <c r="C860" s="95"/>
      <c r="D860" s="92"/>
      <c r="E860" s="92"/>
      <c r="F860" s="92"/>
      <c r="G860" s="92"/>
      <c r="H860" s="55"/>
      <c r="I860" s="55"/>
      <c r="J860" s="55"/>
      <c r="K860" s="55"/>
      <c r="L860" s="55"/>
      <c r="M860" s="55"/>
      <c r="N860" s="55"/>
      <c r="O860" s="55"/>
      <c r="P860" s="230"/>
    </row>
    <row r="861" spans="1:16" x14ac:dyDescent="0.25">
      <c r="H861" s="55"/>
      <c r="I861" s="55"/>
      <c r="J861" s="55"/>
      <c r="K861" s="55"/>
      <c r="L861" s="55"/>
      <c r="M861" s="55"/>
      <c r="N861" s="55"/>
      <c r="O861" s="55"/>
      <c r="P861" s="230"/>
    </row>
    <row r="862" spans="1:16" x14ac:dyDescent="0.25">
      <c r="A862" s="75"/>
      <c r="B862" s="97"/>
      <c r="C862" s="95"/>
      <c r="D862" s="92"/>
      <c r="E862" s="92"/>
      <c r="F862" s="92"/>
      <c r="G862" s="92"/>
      <c r="H862" s="55"/>
      <c r="I862" s="55"/>
      <c r="J862" s="55"/>
      <c r="K862" s="55"/>
      <c r="L862" s="55"/>
      <c r="M862" s="55"/>
      <c r="N862" s="55"/>
      <c r="O862" s="55"/>
      <c r="P862" s="230"/>
    </row>
    <row r="863" spans="1:16" x14ac:dyDescent="0.25">
      <c r="A863" s="75"/>
      <c r="B863" s="97"/>
      <c r="C863" s="95"/>
      <c r="D863" s="92"/>
      <c r="E863" s="92"/>
      <c r="F863" s="92"/>
      <c r="G863" s="92"/>
      <c r="H863" s="55"/>
      <c r="I863" s="55"/>
      <c r="J863" s="55"/>
      <c r="K863" s="55"/>
      <c r="L863" s="55"/>
      <c r="M863" s="55"/>
      <c r="N863" s="55"/>
      <c r="O863" s="55"/>
      <c r="P863" s="230"/>
    </row>
    <row r="864" spans="1:16" x14ac:dyDescent="0.25">
      <c r="A864" s="75"/>
      <c r="B864" s="97"/>
      <c r="C864" s="95"/>
      <c r="D864" s="92"/>
      <c r="E864" s="92"/>
      <c r="F864" s="92"/>
      <c r="G864" s="92"/>
      <c r="H864" s="55"/>
      <c r="I864" s="55"/>
      <c r="J864" s="55"/>
      <c r="K864" s="55"/>
      <c r="L864" s="55"/>
      <c r="M864" s="55"/>
      <c r="N864" s="55"/>
      <c r="O864" s="55"/>
      <c r="P864" s="230"/>
    </row>
    <row r="865" spans="1:16" x14ac:dyDescent="0.25">
      <c r="A865" s="75"/>
      <c r="B865" s="97"/>
      <c r="C865" s="95"/>
      <c r="D865" s="92"/>
      <c r="E865" s="92"/>
      <c r="F865" s="92"/>
      <c r="G865" s="92"/>
      <c r="H865" s="55"/>
      <c r="I865" s="55"/>
      <c r="J865" s="55"/>
      <c r="K865" s="55"/>
      <c r="L865" s="55"/>
      <c r="M865" s="55"/>
      <c r="N865" s="55"/>
      <c r="O865" s="55"/>
      <c r="P865" s="230"/>
    </row>
    <row r="866" spans="1:16" x14ac:dyDescent="0.25">
      <c r="A866" s="75"/>
      <c r="B866" s="97"/>
      <c r="C866" s="95"/>
      <c r="D866" s="92"/>
      <c r="E866" s="92"/>
      <c r="F866" s="92"/>
      <c r="G866" s="92"/>
      <c r="H866" s="55"/>
      <c r="I866" s="55"/>
      <c r="J866" s="55"/>
      <c r="K866" s="55"/>
      <c r="L866" s="55"/>
      <c r="M866" s="55"/>
      <c r="N866" s="55"/>
      <c r="O866" s="55"/>
      <c r="P866" s="230"/>
    </row>
    <row r="867" spans="1:16" x14ac:dyDescent="0.25">
      <c r="A867" s="75"/>
      <c r="B867" s="97"/>
      <c r="C867" s="95"/>
      <c r="D867" s="92"/>
      <c r="E867" s="92"/>
      <c r="F867" s="92"/>
      <c r="G867" s="92"/>
      <c r="H867" s="55"/>
      <c r="I867" s="55"/>
      <c r="J867" s="55"/>
      <c r="K867" s="55"/>
      <c r="L867" s="55"/>
      <c r="M867" s="55"/>
      <c r="N867" s="55"/>
      <c r="O867" s="55"/>
      <c r="P867" s="230"/>
    </row>
    <row r="868" spans="1:16" x14ac:dyDescent="0.25">
      <c r="A868" s="75"/>
      <c r="B868" s="97"/>
      <c r="C868" s="95"/>
      <c r="D868" s="92"/>
      <c r="E868" s="92"/>
      <c r="F868" s="92"/>
      <c r="G868" s="92"/>
      <c r="H868" s="55"/>
      <c r="I868" s="55"/>
      <c r="J868" s="55"/>
      <c r="K868" s="55"/>
      <c r="L868" s="55"/>
      <c r="M868" s="55"/>
      <c r="N868" s="55"/>
      <c r="O868" s="55"/>
      <c r="P868" s="230"/>
    </row>
    <row r="869" spans="1:16" x14ac:dyDescent="0.25">
      <c r="A869" s="75"/>
      <c r="B869" s="97"/>
      <c r="C869" s="95"/>
      <c r="D869" s="92"/>
      <c r="E869" s="92"/>
      <c r="F869" s="92"/>
      <c r="G869" s="92"/>
      <c r="H869" s="55"/>
      <c r="I869" s="55"/>
      <c r="J869" s="55"/>
      <c r="K869" s="55"/>
      <c r="L869" s="55"/>
      <c r="M869" s="55"/>
      <c r="N869" s="55"/>
      <c r="O869" s="55"/>
      <c r="P869" s="230"/>
    </row>
    <row r="870" spans="1:16" x14ac:dyDescent="0.25">
      <c r="A870" s="75"/>
      <c r="B870" s="97"/>
      <c r="C870" s="95"/>
      <c r="D870" s="92"/>
      <c r="E870" s="92"/>
      <c r="F870" s="92"/>
      <c r="G870" s="92"/>
      <c r="H870" s="55"/>
      <c r="I870" s="55"/>
      <c r="J870" s="55"/>
      <c r="K870" s="55"/>
      <c r="L870" s="55"/>
      <c r="M870" s="55"/>
      <c r="N870" s="55"/>
      <c r="O870" s="55"/>
      <c r="P870" s="230"/>
    </row>
    <row r="871" spans="1:16" x14ac:dyDescent="0.25">
      <c r="A871" s="75"/>
      <c r="B871" s="97"/>
      <c r="C871" s="95"/>
      <c r="D871" s="92"/>
      <c r="E871" s="92"/>
      <c r="F871" s="92"/>
      <c r="G871" s="92"/>
      <c r="H871" s="55"/>
      <c r="I871" s="55"/>
      <c r="J871" s="55"/>
      <c r="K871" s="55"/>
      <c r="L871" s="55"/>
      <c r="M871" s="55"/>
      <c r="N871" s="55"/>
      <c r="O871" s="55"/>
      <c r="P871" s="230"/>
    </row>
    <row r="872" spans="1:16" x14ac:dyDescent="0.25">
      <c r="A872" s="75"/>
      <c r="B872" s="97"/>
      <c r="C872" s="95"/>
      <c r="D872" s="92"/>
      <c r="E872" s="92"/>
      <c r="F872" s="92"/>
      <c r="G872" s="92"/>
      <c r="H872" s="55"/>
      <c r="I872" s="55"/>
      <c r="J872" s="55"/>
      <c r="K872" s="55"/>
      <c r="L872" s="55"/>
      <c r="M872" s="55"/>
      <c r="N872" s="55"/>
      <c r="O872" s="55"/>
      <c r="P872" s="230"/>
    </row>
    <row r="873" spans="1:16" x14ac:dyDescent="0.25">
      <c r="A873" s="75"/>
      <c r="B873" s="97"/>
      <c r="C873" s="95"/>
      <c r="D873" s="92"/>
      <c r="E873" s="92"/>
      <c r="F873" s="92"/>
      <c r="G873" s="92"/>
      <c r="H873" s="55"/>
      <c r="I873" s="55"/>
      <c r="J873" s="55"/>
      <c r="K873" s="55"/>
      <c r="L873" s="55"/>
      <c r="M873" s="55"/>
      <c r="N873" s="55"/>
      <c r="O873" s="55"/>
      <c r="P873" s="230"/>
    </row>
    <row r="874" spans="1:16" x14ac:dyDescent="0.25">
      <c r="A874" s="75"/>
      <c r="B874" s="97"/>
      <c r="C874" s="95"/>
      <c r="D874" s="92"/>
      <c r="E874" s="92"/>
      <c r="F874" s="92"/>
      <c r="H874" s="55"/>
      <c r="I874" s="55"/>
      <c r="J874" s="55"/>
      <c r="K874" s="55"/>
      <c r="L874" s="55"/>
      <c r="M874" s="55"/>
      <c r="N874" s="55"/>
      <c r="O874" s="55"/>
      <c r="P874" s="230"/>
    </row>
    <row r="875" spans="1:16" x14ac:dyDescent="0.25">
      <c r="A875" s="75"/>
      <c r="B875" s="97"/>
      <c r="C875" s="95"/>
      <c r="D875" s="92"/>
      <c r="E875" s="92"/>
      <c r="F875" s="92"/>
      <c r="H875" s="55"/>
      <c r="I875" s="55"/>
      <c r="J875" s="55"/>
      <c r="K875" s="55"/>
      <c r="L875" s="55"/>
      <c r="M875" s="55"/>
      <c r="N875" s="55"/>
      <c r="O875" s="55"/>
      <c r="P875" s="230"/>
    </row>
    <row r="876" spans="1:16" x14ac:dyDescent="0.25">
      <c r="H876" s="55"/>
      <c r="I876" s="55"/>
      <c r="J876" s="55"/>
      <c r="K876" s="55"/>
      <c r="L876" s="55"/>
      <c r="M876" s="55"/>
      <c r="N876" s="55"/>
      <c r="O876" s="55"/>
      <c r="P876" s="230"/>
    </row>
    <row r="877" spans="1:16" x14ac:dyDescent="0.25">
      <c r="H877" s="55"/>
      <c r="I877" s="55"/>
      <c r="J877" s="55"/>
      <c r="K877" s="55"/>
      <c r="L877" s="55"/>
      <c r="M877" s="55"/>
      <c r="N877" s="55"/>
      <c r="O877" s="55"/>
      <c r="P877" s="230"/>
    </row>
    <row r="878" spans="1:16" x14ac:dyDescent="0.25">
      <c r="H878" s="55"/>
      <c r="I878" s="55"/>
      <c r="J878" s="55"/>
      <c r="K878" s="55"/>
      <c r="L878" s="55"/>
      <c r="M878" s="55"/>
      <c r="N878" s="55"/>
      <c r="O878" s="55"/>
      <c r="P878" s="230"/>
    </row>
    <row r="879" spans="1:16" x14ac:dyDescent="0.25">
      <c r="H879" s="55"/>
      <c r="I879" s="55"/>
      <c r="J879" s="55"/>
      <c r="K879" s="55"/>
      <c r="L879" s="55"/>
      <c r="M879" s="55"/>
      <c r="N879" s="55"/>
      <c r="O879" s="55"/>
      <c r="P879" s="230"/>
    </row>
    <row r="880" spans="1:16" x14ac:dyDescent="0.25">
      <c r="H880" s="55"/>
      <c r="I880" s="55"/>
      <c r="J880" s="55"/>
      <c r="K880" s="55"/>
      <c r="L880" s="55"/>
      <c r="M880" s="55"/>
      <c r="N880" s="55"/>
      <c r="O880" s="55"/>
      <c r="P880" s="230"/>
    </row>
    <row r="881" spans="1:16" x14ac:dyDescent="0.25">
      <c r="H881" s="55"/>
      <c r="I881" s="55"/>
      <c r="J881" s="55"/>
      <c r="K881" s="55"/>
      <c r="L881" s="55"/>
      <c r="M881" s="55"/>
      <c r="N881" s="55"/>
      <c r="O881" s="55"/>
      <c r="P881" s="230"/>
    </row>
    <row r="882" spans="1:16" x14ac:dyDescent="0.25">
      <c r="H882" s="55"/>
      <c r="I882" s="55"/>
      <c r="J882" s="55"/>
      <c r="K882" s="55"/>
      <c r="L882" s="55"/>
      <c r="M882" s="55"/>
      <c r="N882" s="55"/>
      <c r="O882" s="55"/>
      <c r="P882" s="230"/>
    </row>
    <row r="883" spans="1:16" x14ac:dyDescent="0.25">
      <c r="A883" s="75"/>
      <c r="B883" s="97"/>
      <c r="C883" s="95"/>
      <c r="D883" s="92"/>
      <c r="E883" s="92"/>
      <c r="F883" s="92"/>
      <c r="G883" s="92"/>
      <c r="H883" s="55"/>
      <c r="I883" s="55"/>
      <c r="J883" s="55"/>
      <c r="K883" s="55"/>
      <c r="L883" s="55"/>
      <c r="M883" s="55"/>
      <c r="N883" s="55"/>
      <c r="O883" s="55"/>
      <c r="P883" s="230"/>
    </row>
    <row r="884" spans="1:16" x14ac:dyDescent="0.25">
      <c r="A884" s="75"/>
      <c r="B884" s="97"/>
      <c r="C884" s="95"/>
      <c r="D884" s="92"/>
      <c r="E884" s="92"/>
      <c r="F884" s="92"/>
      <c r="G884" s="92"/>
      <c r="H884" s="55"/>
      <c r="I884" s="55"/>
      <c r="J884" s="55"/>
      <c r="K884" s="55"/>
      <c r="L884" s="55"/>
      <c r="M884" s="55"/>
      <c r="N884" s="55"/>
      <c r="O884" s="55"/>
      <c r="P884" s="230"/>
    </row>
    <row r="885" spans="1:16" x14ac:dyDescent="0.25">
      <c r="A885" s="75"/>
      <c r="B885" s="97"/>
      <c r="C885" s="95"/>
      <c r="D885" s="92"/>
      <c r="E885" s="92"/>
      <c r="F885" s="92"/>
      <c r="G885" s="92"/>
      <c r="H885" s="55"/>
      <c r="I885" s="55"/>
      <c r="J885" s="55"/>
      <c r="K885" s="55"/>
      <c r="L885" s="55"/>
      <c r="M885" s="55"/>
      <c r="N885" s="55"/>
      <c r="O885" s="55"/>
      <c r="P885" s="230"/>
    </row>
    <row r="886" spans="1:16" x14ac:dyDescent="0.25">
      <c r="H886" s="55"/>
      <c r="I886" s="55"/>
      <c r="J886" s="55"/>
      <c r="K886" s="55"/>
      <c r="L886" s="55"/>
      <c r="M886" s="55"/>
      <c r="N886" s="55"/>
      <c r="O886" s="55"/>
      <c r="P886" s="230"/>
    </row>
    <row r="887" spans="1:16" x14ac:dyDescent="0.25">
      <c r="A887" s="75"/>
      <c r="H887" s="55"/>
      <c r="I887" s="55"/>
      <c r="J887" s="55"/>
      <c r="K887" s="55"/>
      <c r="L887" s="55"/>
      <c r="M887" s="55"/>
      <c r="N887" s="55"/>
      <c r="O887" s="55"/>
      <c r="P887" s="230"/>
    </row>
    <row r="888" spans="1:16" x14ac:dyDescent="0.25">
      <c r="G888" s="92"/>
      <c r="H888" s="55"/>
      <c r="I888" s="55"/>
      <c r="J888" s="55"/>
      <c r="K888" s="55"/>
      <c r="L888" s="55"/>
      <c r="M888" s="55"/>
      <c r="N888" s="55"/>
      <c r="O888" s="55"/>
      <c r="P888" s="230"/>
    </row>
    <row r="889" spans="1:16" x14ac:dyDescent="0.25">
      <c r="G889" s="92"/>
      <c r="H889" s="55"/>
      <c r="I889" s="55"/>
      <c r="J889" s="55"/>
      <c r="K889" s="55"/>
      <c r="L889" s="55"/>
      <c r="M889" s="55"/>
      <c r="N889" s="55"/>
      <c r="O889" s="55"/>
      <c r="P889" s="230"/>
    </row>
    <row r="890" spans="1:16" x14ac:dyDescent="0.25">
      <c r="H890" s="55"/>
      <c r="I890" s="55"/>
      <c r="J890" s="55"/>
      <c r="K890" s="55"/>
      <c r="L890" s="55"/>
      <c r="M890" s="55"/>
      <c r="N890" s="55"/>
      <c r="O890" s="55"/>
      <c r="P890" s="230"/>
    </row>
    <row r="891" spans="1:16" x14ac:dyDescent="0.25">
      <c r="H891" s="55"/>
      <c r="I891" s="55"/>
      <c r="J891" s="55"/>
      <c r="K891" s="55"/>
      <c r="L891" s="55"/>
      <c r="M891" s="55"/>
      <c r="N891" s="55"/>
      <c r="O891" s="55"/>
      <c r="P891" s="230"/>
    </row>
    <row r="892" spans="1:16" x14ac:dyDescent="0.25">
      <c r="H892" s="55"/>
      <c r="I892" s="55"/>
      <c r="J892" s="55"/>
      <c r="K892" s="55"/>
      <c r="L892" s="55"/>
      <c r="M892" s="55"/>
      <c r="N892" s="55"/>
      <c r="O892" s="55"/>
      <c r="P892" s="230"/>
    </row>
    <row r="893" spans="1:16" x14ac:dyDescent="0.25">
      <c r="H893" s="55"/>
      <c r="I893" s="55"/>
      <c r="J893" s="55"/>
      <c r="K893" s="55"/>
      <c r="L893" s="55"/>
      <c r="M893" s="55"/>
      <c r="N893" s="55"/>
      <c r="O893" s="55"/>
      <c r="P893" s="230"/>
    </row>
    <row r="894" spans="1:16" x14ac:dyDescent="0.25">
      <c r="H894" s="55"/>
      <c r="I894" s="55"/>
      <c r="J894" s="55"/>
      <c r="K894" s="55"/>
      <c r="L894" s="55"/>
      <c r="M894" s="55"/>
      <c r="N894" s="55"/>
      <c r="O894" s="55"/>
      <c r="P894" s="230"/>
    </row>
    <row r="895" spans="1:16" x14ac:dyDescent="0.25">
      <c r="H895" s="55"/>
      <c r="I895" s="55"/>
      <c r="J895" s="55"/>
      <c r="K895" s="55"/>
      <c r="L895" s="55"/>
      <c r="M895" s="55"/>
      <c r="N895" s="55"/>
      <c r="O895" s="55"/>
      <c r="P895" s="230"/>
    </row>
    <row r="896" spans="1:16" x14ac:dyDescent="0.25">
      <c r="A896" s="75"/>
      <c r="D896" s="92"/>
      <c r="E896" s="92"/>
      <c r="F896" s="92"/>
      <c r="G896" s="92"/>
      <c r="H896" s="55"/>
      <c r="I896" s="55"/>
      <c r="J896" s="55"/>
      <c r="K896" s="55"/>
      <c r="L896" s="55"/>
      <c r="M896" s="55"/>
      <c r="N896" s="55"/>
      <c r="O896" s="55"/>
      <c r="P896" s="230"/>
    </row>
    <row r="897" spans="1:16" x14ac:dyDescent="0.25">
      <c r="A897" s="75"/>
      <c r="D897" s="92"/>
      <c r="E897" s="92"/>
      <c r="F897" s="92"/>
      <c r="G897" s="92"/>
      <c r="H897" s="55"/>
      <c r="I897" s="55"/>
      <c r="J897" s="55"/>
      <c r="K897" s="55"/>
      <c r="L897" s="55"/>
      <c r="M897" s="55"/>
      <c r="N897" s="55"/>
      <c r="O897" s="55"/>
      <c r="P897" s="230"/>
    </row>
    <row r="898" spans="1:16" x14ac:dyDescent="0.25">
      <c r="A898" s="75"/>
      <c r="D898" s="92"/>
      <c r="E898" s="92"/>
      <c r="F898" s="92"/>
      <c r="G898" s="92"/>
      <c r="H898" s="55"/>
      <c r="I898" s="55"/>
      <c r="J898" s="55"/>
      <c r="K898" s="55"/>
      <c r="L898" s="55"/>
      <c r="M898" s="55"/>
      <c r="N898" s="55"/>
      <c r="O898" s="55"/>
      <c r="P898" s="230"/>
    </row>
    <row r="899" spans="1:16" x14ac:dyDescent="0.25">
      <c r="A899" s="75"/>
      <c r="D899" s="92"/>
      <c r="E899" s="92"/>
      <c r="F899" s="92"/>
      <c r="G899" s="92"/>
      <c r="H899" s="55"/>
      <c r="I899" s="55"/>
      <c r="J899" s="55"/>
      <c r="K899" s="55"/>
      <c r="L899" s="55"/>
      <c r="M899" s="55"/>
      <c r="N899" s="55"/>
      <c r="O899" s="55"/>
      <c r="P899" s="230"/>
    </row>
    <row r="900" spans="1:16" x14ac:dyDescent="0.25">
      <c r="H900" s="55"/>
      <c r="I900" s="55"/>
      <c r="J900" s="55"/>
      <c r="K900" s="55"/>
      <c r="L900" s="55"/>
      <c r="M900" s="55"/>
      <c r="N900" s="55"/>
      <c r="O900" s="55"/>
      <c r="P900" s="230"/>
    </row>
    <row r="901" spans="1:16" x14ac:dyDescent="0.25">
      <c r="A901" s="75"/>
      <c r="H901" s="55"/>
      <c r="I901" s="55"/>
      <c r="J901" s="55"/>
      <c r="K901" s="55"/>
      <c r="L901" s="55"/>
      <c r="M901" s="55"/>
      <c r="N901" s="55"/>
      <c r="O901" s="55"/>
      <c r="P901" s="230"/>
    </row>
    <row r="902" spans="1:16" x14ac:dyDescent="0.25">
      <c r="H902" s="55"/>
      <c r="I902" s="55"/>
      <c r="J902" s="55"/>
      <c r="K902" s="55"/>
      <c r="L902" s="55"/>
      <c r="M902" s="55"/>
      <c r="N902" s="55"/>
      <c r="O902" s="55"/>
      <c r="P902" s="230"/>
    </row>
    <row r="903" spans="1:16" x14ac:dyDescent="0.25">
      <c r="H903" s="55"/>
      <c r="I903" s="55"/>
      <c r="J903" s="55"/>
      <c r="K903" s="55"/>
      <c r="L903" s="55"/>
      <c r="M903" s="55"/>
      <c r="N903" s="55"/>
      <c r="O903" s="55"/>
      <c r="P903" s="230"/>
    </row>
    <row r="904" spans="1:16" x14ac:dyDescent="0.25">
      <c r="H904" s="55"/>
      <c r="I904" s="55"/>
      <c r="J904" s="55"/>
      <c r="K904" s="55"/>
      <c r="L904" s="55"/>
      <c r="M904" s="55"/>
      <c r="N904" s="55"/>
      <c r="O904" s="55"/>
      <c r="P904" s="230"/>
    </row>
    <row r="905" spans="1:16" x14ac:dyDescent="0.25">
      <c r="A905" s="75"/>
      <c r="D905" s="92"/>
      <c r="E905" s="92"/>
      <c r="F905" s="92"/>
      <c r="G905" s="92"/>
      <c r="H905" s="55"/>
      <c r="I905" s="55"/>
      <c r="J905" s="55"/>
      <c r="K905" s="55"/>
      <c r="L905" s="55"/>
      <c r="M905" s="55"/>
      <c r="N905" s="55"/>
      <c r="O905" s="55"/>
      <c r="P905" s="230"/>
    </row>
    <row r="906" spans="1:16" x14ac:dyDescent="0.25">
      <c r="A906" s="75"/>
      <c r="D906" s="92"/>
      <c r="E906" s="92"/>
      <c r="F906" s="92"/>
      <c r="G906" s="92"/>
      <c r="H906" s="55"/>
      <c r="I906" s="55"/>
      <c r="J906" s="55"/>
      <c r="K906" s="55"/>
      <c r="L906" s="55"/>
      <c r="M906" s="55"/>
      <c r="N906" s="55"/>
      <c r="O906" s="55"/>
      <c r="P906" s="230"/>
    </row>
    <row r="907" spans="1:16" x14ac:dyDescent="0.25">
      <c r="A907" s="75"/>
      <c r="D907" s="92"/>
      <c r="E907" s="92"/>
      <c r="F907" s="92"/>
      <c r="G907" s="92"/>
      <c r="H907" s="55"/>
      <c r="I907" s="55"/>
      <c r="J907" s="55"/>
      <c r="K907" s="55"/>
      <c r="L907" s="55"/>
      <c r="M907" s="55"/>
      <c r="N907" s="55"/>
      <c r="O907" s="55"/>
      <c r="P907" s="230"/>
    </row>
    <row r="908" spans="1:16" x14ac:dyDescent="0.25">
      <c r="A908" s="75"/>
      <c r="H908" s="55"/>
      <c r="I908" s="55"/>
      <c r="J908" s="55"/>
      <c r="K908" s="55"/>
      <c r="L908" s="55"/>
      <c r="M908" s="55"/>
      <c r="N908" s="55"/>
      <c r="O908" s="55"/>
      <c r="P908" s="230"/>
    </row>
    <row r="909" spans="1:16" x14ac:dyDescent="0.25">
      <c r="A909" s="75"/>
      <c r="B909" s="97"/>
      <c r="C909" s="95"/>
      <c r="D909" s="92"/>
      <c r="E909" s="92"/>
      <c r="F909" s="92"/>
      <c r="G909" s="92"/>
      <c r="H909" s="55"/>
      <c r="I909" s="55"/>
      <c r="J909" s="55"/>
      <c r="K909" s="55"/>
      <c r="L909" s="55"/>
      <c r="M909" s="55"/>
      <c r="N909" s="55"/>
      <c r="O909" s="55"/>
      <c r="P909" s="230"/>
    </row>
    <row r="910" spans="1:16" x14ac:dyDescent="0.25">
      <c r="H910" s="55"/>
      <c r="I910" s="55"/>
      <c r="J910" s="55"/>
      <c r="K910" s="55"/>
      <c r="L910" s="55"/>
      <c r="M910" s="55"/>
      <c r="N910" s="55"/>
      <c r="O910" s="55"/>
      <c r="P910" s="230"/>
    </row>
    <row r="911" spans="1:16" x14ac:dyDescent="0.25">
      <c r="A911" s="75"/>
      <c r="D911" s="92"/>
      <c r="E911" s="92"/>
      <c r="F911" s="92"/>
      <c r="G911" s="92"/>
      <c r="H911" s="55"/>
      <c r="I911" s="55"/>
      <c r="J911" s="55"/>
      <c r="K911" s="55"/>
      <c r="L911" s="55"/>
      <c r="M911" s="55"/>
      <c r="N911" s="55"/>
      <c r="O911" s="55"/>
      <c r="P911" s="230"/>
    </row>
    <row r="912" spans="1:16" x14ac:dyDescent="0.25">
      <c r="A912" s="75"/>
      <c r="D912" s="92"/>
      <c r="E912" s="92"/>
      <c r="F912" s="92"/>
      <c r="G912" s="92"/>
      <c r="H912" s="55"/>
      <c r="I912" s="55"/>
      <c r="J912" s="55"/>
      <c r="K912" s="55"/>
      <c r="L912" s="55"/>
      <c r="M912" s="55"/>
      <c r="N912" s="55"/>
      <c r="O912" s="55"/>
      <c r="P912" s="230"/>
    </row>
    <row r="913" spans="1:16" x14ac:dyDescent="0.25">
      <c r="A913" s="75"/>
      <c r="D913" s="92"/>
      <c r="E913" s="92"/>
      <c r="F913" s="92"/>
      <c r="G913" s="92"/>
      <c r="H913" s="55"/>
      <c r="I913" s="55"/>
      <c r="J913" s="55"/>
      <c r="K913" s="55"/>
      <c r="L913" s="55"/>
      <c r="M913" s="55"/>
      <c r="N913" s="55"/>
      <c r="O913" s="55"/>
      <c r="P913" s="230"/>
    </row>
    <row r="914" spans="1:16" x14ac:dyDescent="0.25">
      <c r="A914" s="75"/>
      <c r="D914" s="92"/>
      <c r="E914" s="92"/>
      <c r="F914" s="92"/>
      <c r="G914" s="92"/>
      <c r="H914" s="55"/>
      <c r="I914" s="55"/>
      <c r="J914" s="55"/>
      <c r="K914" s="55"/>
      <c r="L914" s="55"/>
      <c r="M914" s="55"/>
      <c r="N914" s="55"/>
      <c r="O914" s="55"/>
      <c r="P914" s="230"/>
    </row>
    <row r="915" spans="1:16" x14ac:dyDescent="0.25">
      <c r="A915" s="75"/>
      <c r="D915" s="92"/>
      <c r="E915" s="92"/>
      <c r="F915" s="92"/>
      <c r="G915" s="92"/>
      <c r="H915" s="55"/>
      <c r="I915" s="55"/>
      <c r="J915" s="55"/>
      <c r="K915" s="55"/>
      <c r="L915" s="55"/>
      <c r="M915" s="55"/>
      <c r="N915" s="55"/>
      <c r="O915" s="55"/>
      <c r="P915" s="230"/>
    </row>
    <row r="916" spans="1:16" x14ac:dyDescent="0.25">
      <c r="A916" s="75"/>
      <c r="D916" s="92"/>
      <c r="E916" s="92"/>
      <c r="F916" s="92"/>
      <c r="G916" s="92"/>
      <c r="H916" s="55"/>
      <c r="I916" s="55"/>
      <c r="J916" s="55"/>
      <c r="K916" s="55"/>
      <c r="L916" s="55"/>
      <c r="M916" s="55"/>
      <c r="N916" s="55"/>
      <c r="O916" s="55"/>
      <c r="P916" s="230"/>
    </row>
    <row r="917" spans="1:16" x14ac:dyDescent="0.25">
      <c r="A917" s="75"/>
      <c r="D917" s="92"/>
      <c r="E917" s="92"/>
      <c r="F917" s="92"/>
      <c r="G917" s="92"/>
      <c r="H917" s="55"/>
      <c r="I917" s="55"/>
      <c r="J917" s="55"/>
      <c r="K917" s="55"/>
      <c r="L917" s="55"/>
      <c r="M917" s="55"/>
      <c r="N917" s="55"/>
      <c r="O917" s="55"/>
      <c r="P917" s="230"/>
    </row>
    <row r="918" spans="1:16" x14ac:dyDescent="0.25">
      <c r="A918" s="75"/>
      <c r="D918" s="92"/>
      <c r="E918" s="92"/>
      <c r="F918" s="92"/>
      <c r="G918" s="92"/>
      <c r="H918" s="55"/>
      <c r="I918" s="55"/>
      <c r="J918" s="55"/>
      <c r="K918" s="55"/>
      <c r="L918" s="55"/>
      <c r="M918" s="55"/>
      <c r="N918" s="55"/>
      <c r="O918" s="55"/>
      <c r="P918" s="230"/>
    </row>
    <row r="919" spans="1:16" x14ac:dyDescent="0.25">
      <c r="A919" s="75"/>
      <c r="D919" s="92"/>
      <c r="E919" s="92"/>
      <c r="F919" s="92"/>
      <c r="G919" s="92"/>
      <c r="H919" s="55"/>
      <c r="I919" s="55"/>
      <c r="J919" s="55"/>
      <c r="K919" s="55"/>
      <c r="L919" s="55"/>
      <c r="M919" s="55"/>
      <c r="N919" s="55"/>
      <c r="O919" s="55"/>
      <c r="P919" s="230"/>
    </row>
    <row r="920" spans="1:16" x14ac:dyDescent="0.25">
      <c r="A920" s="75"/>
      <c r="D920" s="92"/>
      <c r="E920" s="92"/>
      <c r="F920" s="92"/>
      <c r="G920" s="92"/>
      <c r="H920" s="55"/>
      <c r="I920" s="55"/>
      <c r="J920" s="55"/>
      <c r="K920" s="55"/>
      <c r="L920" s="55"/>
      <c r="M920" s="55"/>
      <c r="N920" s="55"/>
      <c r="O920" s="55"/>
      <c r="P920" s="230"/>
    </row>
    <row r="921" spans="1:16" x14ac:dyDescent="0.25">
      <c r="A921" s="75"/>
      <c r="D921" s="92"/>
      <c r="E921" s="92"/>
      <c r="F921" s="92"/>
      <c r="G921" s="92"/>
      <c r="H921" s="55"/>
      <c r="I921" s="55"/>
      <c r="J921" s="55"/>
      <c r="K921" s="55"/>
      <c r="L921" s="55"/>
      <c r="M921" s="55"/>
      <c r="N921" s="55"/>
      <c r="O921" s="55"/>
      <c r="P921" s="230"/>
    </row>
    <row r="922" spans="1:16" x14ac:dyDescent="0.25">
      <c r="A922" s="75"/>
      <c r="D922" s="92"/>
      <c r="E922" s="92"/>
      <c r="F922" s="92"/>
      <c r="G922" s="92"/>
      <c r="H922" s="55"/>
      <c r="I922" s="55"/>
      <c r="J922" s="55"/>
      <c r="K922" s="55"/>
      <c r="L922" s="55"/>
      <c r="M922" s="55"/>
      <c r="N922" s="55"/>
      <c r="O922" s="55"/>
      <c r="P922" s="230"/>
    </row>
    <row r="923" spans="1:16" x14ac:dyDescent="0.25">
      <c r="A923" s="75"/>
      <c r="B923" s="97"/>
      <c r="C923" s="95"/>
      <c r="D923" s="92"/>
      <c r="E923" s="92"/>
      <c r="F923" s="92"/>
      <c r="H923" s="55"/>
      <c r="I923" s="55"/>
      <c r="J923" s="55"/>
      <c r="K923" s="55"/>
      <c r="L923" s="55"/>
      <c r="M923" s="55"/>
      <c r="N923" s="55"/>
      <c r="O923" s="55"/>
      <c r="P923" s="230"/>
    </row>
    <row r="924" spans="1:16" x14ac:dyDescent="0.25">
      <c r="A924" s="75"/>
      <c r="B924" s="97"/>
      <c r="C924" s="95"/>
      <c r="D924" s="92"/>
      <c r="E924" s="92"/>
      <c r="F924" s="92"/>
      <c r="H924" s="55"/>
      <c r="I924" s="55"/>
      <c r="J924" s="55"/>
      <c r="K924" s="55"/>
      <c r="L924" s="55"/>
      <c r="M924" s="55"/>
      <c r="N924" s="55"/>
      <c r="O924" s="55"/>
      <c r="P924" s="230"/>
    </row>
    <row r="925" spans="1:16" x14ac:dyDescent="0.25">
      <c r="H925" s="55"/>
      <c r="I925" s="55"/>
      <c r="J925" s="55"/>
      <c r="K925" s="55"/>
      <c r="L925" s="55"/>
      <c r="M925" s="55"/>
      <c r="N925" s="55"/>
      <c r="O925" s="55"/>
      <c r="P925" s="230"/>
    </row>
    <row r="926" spans="1:16" x14ac:dyDescent="0.25">
      <c r="H926" s="55"/>
      <c r="I926" s="55"/>
      <c r="J926" s="55"/>
      <c r="K926" s="55"/>
      <c r="L926" s="55"/>
      <c r="M926" s="55"/>
      <c r="N926" s="55"/>
      <c r="O926" s="55"/>
      <c r="P926" s="230"/>
    </row>
    <row r="927" spans="1:16" x14ac:dyDescent="0.25">
      <c r="H927" s="55"/>
      <c r="I927" s="55"/>
      <c r="J927" s="55"/>
      <c r="K927" s="55"/>
      <c r="L927" s="55"/>
      <c r="M927" s="55"/>
      <c r="N927" s="55"/>
      <c r="O927" s="55"/>
      <c r="P927" s="230"/>
    </row>
    <row r="928" spans="1:16" x14ac:dyDescent="0.25">
      <c r="H928" s="55"/>
      <c r="I928" s="55"/>
      <c r="J928" s="55"/>
      <c r="K928" s="55"/>
      <c r="L928" s="55"/>
      <c r="M928" s="55"/>
      <c r="N928" s="55"/>
      <c r="O928" s="55"/>
      <c r="P928" s="230"/>
    </row>
    <row r="929" spans="1:16" x14ac:dyDescent="0.25">
      <c r="H929" s="55"/>
      <c r="I929" s="55"/>
      <c r="J929" s="55"/>
      <c r="K929" s="55"/>
      <c r="L929" s="55"/>
      <c r="M929" s="55"/>
      <c r="N929" s="55"/>
      <c r="O929" s="55"/>
      <c r="P929" s="230"/>
    </row>
    <row r="930" spans="1:16" x14ac:dyDescent="0.25">
      <c r="H930" s="55"/>
      <c r="I930" s="55"/>
      <c r="J930" s="55"/>
      <c r="K930" s="55"/>
      <c r="L930" s="55"/>
      <c r="M930" s="55"/>
      <c r="N930" s="55"/>
      <c r="O930" s="55"/>
      <c r="P930" s="230"/>
    </row>
    <row r="931" spans="1:16" x14ac:dyDescent="0.25">
      <c r="H931" s="55"/>
      <c r="I931" s="55"/>
      <c r="J931" s="55"/>
      <c r="K931" s="55"/>
      <c r="L931" s="55"/>
      <c r="M931" s="55"/>
      <c r="N931" s="55"/>
      <c r="O931" s="55"/>
      <c r="P931" s="230"/>
    </row>
    <row r="932" spans="1:16" x14ac:dyDescent="0.25">
      <c r="A932" s="75"/>
      <c r="C932" s="95"/>
      <c r="D932" s="92"/>
      <c r="E932" s="92"/>
      <c r="F932" s="92"/>
      <c r="G932" s="92"/>
      <c r="H932" s="55"/>
      <c r="I932" s="55"/>
      <c r="J932" s="55"/>
      <c r="K932" s="55"/>
      <c r="L932" s="55"/>
      <c r="M932" s="55"/>
      <c r="N932" s="55"/>
      <c r="O932" s="55"/>
      <c r="P932" s="230"/>
    </row>
    <row r="933" spans="1:16" x14ac:dyDescent="0.25">
      <c r="A933" s="75"/>
      <c r="C933" s="95"/>
      <c r="D933" s="92"/>
      <c r="E933" s="92"/>
      <c r="F933" s="92"/>
      <c r="G933" s="92"/>
      <c r="H933" s="55"/>
      <c r="I933" s="55"/>
      <c r="J933" s="55"/>
      <c r="K933" s="55"/>
      <c r="L933" s="55"/>
      <c r="M933" s="55"/>
      <c r="N933" s="55"/>
      <c r="O933" s="55"/>
      <c r="P933" s="230"/>
    </row>
    <row r="934" spans="1:16" x14ac:dyDescent="0.25">
      <c r="A934" s="75"/>
      <c r="C934" s="95"/>
      <c r="D934" s="92"/>
      <c r="E934" s="92"/>
      <c r="F934" s="92"/>
      <c r="G934" s="92"/>
      <c r="H934" s="55"/>
      <c r="I934" s="55"/>
      <c r="J934" s="55"/>
      <c r="K934" s="55"/>
      <c r="L934" s="55"/>
      <c r="M934" s="55"/>
      <c r="N934" s="55"/>
      <c r="O934" s="55"/>
      <c r="P934" s="230"/>
    </row>
    <row r="935" spans="1:16" x14ac:dyDescent="0.25">
      <c r="A935" s="75"/>
      <c r="B935" s="97"/>
      <c r="C935" s="95"/>
      <c r="D935" s="92"/>
      <c r="E935" s="92"/>
      <c r="F935" s="92"/>
      <c r="G935" s="92"/>
      <c r="H935" s="55"/>
      <c r="I935" s="55"/>
      <c r="J935" s="55"/>
      <c r="K935" s="55"/>
      <c r="L935" s="55"/>
      <c r="M935" s="55"/>
      <c r="N935" s="55"/>
      <c r="O935" s="55"/>
      <c r="P935" s="230"/>
    </row>
    <row r="936" spans="1:16" x14ac:dyDescent="0.25">
      <c r="A936" s="75"/>
      <c r="B936" s="97"/>
      <c r="C936" s="95"/>
      <c r="D936" s="92"/>
      <c r="E936" s="92"/>
      <c r="F936" s="92"/>
      <c r="G936" s="92"/>
      <c r="H936" s="55"/>
      <c r="I936" s="55"/>
      <c r="J936" s="55"/>
      <c r="K936" s="55"/>
      <c r="L936" s="55"/>
      <c r="M936" s="55"/>
      <c r="N936" s="55"/>
      <c r="O936" s="55"/>
      <c r="P936" s="230"/>
    </row>
    <row r="937" spans="1:16" x14ac:dyDescent="0.25">
      <c r="H937" s="55"/>
      <c r="I937" s="55"/>
      <c r="J937" s="55"/>
      <c r="K937" s="55"/>
      <c r="L937" s="55"/>
      <c r="M937" s="55"/>
      <c r="N937" s="55"/>
      <c r="O937" s="55"/>
      <c r="P937" s="230"/>
    </row>
    <row r="938" spans="1:16" x14ac:dyDescent="0.25">
      <c r="H938" s="55"/>
      <c r="I938" s="55"/>
      <c r="J938" s="55"/>
      <c r="K938" s="55"/>
      <c r="L938" s="55"/>
      <c r="M938" s="55"/>
      <c r="N938" s="55"/>
      <c r="O938" s="55"/>
      <c r="P938" s="230"/>
    </row>
    <row r="939" spans="1:16" x14ac:dyDescent="0.25">
      <c r="C939" s="95"/>
      <c r="H939" s="55"/>
      <c r="I939" s="55"/>
      <c r="J939" s="55"/>
      <c r="K939" s="55"/>
      <c r="L939" s="55"/>
      <c r="M939" s="55"/>
      <c r="N939" s="55"/>
      <c r="O939" s="55"/>
      <c r="P939" s="230"/>
    </row>
    <row r="940" spans="1:16" x14ac:dyDescent="0.25">
      <c r="C940" s="95"/>
      <c r="H940" s="55"/>
      <c r="I940" s="55"/>
      <c r="J940" s="55"/>
      <c r="K940" s="55"/>
      <c r="L940" s="55"/>
      <c r="M940" s="55"/>
      <c r="N940" s="55"/>
      <c r="O940" s="55"/>
      <c r="P940" s="230"/>
    </row>
    <row r="941" spans="1:16" x14ac:dyDescent="0.25">
      <c r="H941" s="55"/>
      <c r="I941" s="55"/>
      <c r="J941" s="55"/>
      <c r="K941" s="55"/>
      <c r="L941" s="55"/>
      <c r="M941" s="55"/>
      <c r="N941" s="55"/>
      <c r="O941" s="55"/>
      <c r="P941" s="230"/>
    </row>
    <row r="942" spans="1:16" x14ac:dyDescent="0.25">
      <c r="H942" s="55"/>
      <c r="I942" s="55"/>
      <c r="J942" s="55"/>
      <c r="K942" s="55"/>
      <c r="L942" s="55"/>
      <c r="M942" s="55"/>
      <c r="N942" s="55"/>
      <c r="O942" s="55"/>
      <c r="P942" s="230"/>
    </row>
    <row r="943" spans="1:16" x14ac:dyDescent="0.25">
      <c r="H943" s="55"/>
      <c r="I943" s="55"/>
      <c r="J943" s="55"/>
      <c r="K943" s="55"/>
      <c r="L943" s="55"/>
      <c r="M943" s="55"/>
      <c r="N943" s="55"/>
      <c r="O943" s="55"/>
      <c r="P943" s="230"/>
    </row>
    <row r="944" spans="1:16" x14ac:dyDescent="0.25">
      <c r="H944" s="55"/>
      <c r="I944" s="55"/>
      <c r="J944" s="55"/>
      <c r="K944" s="55"/>
      <c r="L944" s="55"/>
      <c r="M944" s="55"/>
      <c r="N944" s="55"/>
      <c r="O944" s="55"/>
      <c r="P944" s="230"/>
    </row>
    <row r="945" spans="1:16" x14ac:dyDescent="0.25">
      <c r="H945" s="55"/>
      <c r="I945" s="55"/>
      <c r="J945" s="55"/>
      <c r="K945" s="55"/>
      <c r="L945" s="55"/>
      <c r="M945" s="55"/>
      <c r="N945" s="55"/>
      <c r="O945" s="55"/>
      <c r="P945" s="230"/>
    </row>
    <row r="946" spans="1:16" x14ac:dyDescent="0.25">
      <c r="A946" s="75"/>
      <c r="D946" s="92"/>
      <c r="E946" s="92"/>
      <c r="F946" s="92"/>
      <c r="G946" s="92"/>
      <c r="H946" s="55"/>
      <c r="I946" s="55"/>
      <c r="J946" s="55"/>
      <c r="K946" s="55"/>
      <c r="L946" s="55"/>
      <c r="M946" s="55"/>
      <c r="N946" s="55"/>
      <c r="O946" s="55"/>
      <c r="P946" s="230"/>
    </row>
    <row r="947" spans="1:16" x14ac:dyDescent="0.25">
      <c r="A947" s="75"/>
      <c r="D947" s="92"/>
      <c r="E947" s="92"/>
      <c r="F947" s="92"/>
      <c r="G947" s="92"/>
      <c r="H947" s="55"/>
      <c r="I947" s="55"/>
      <c r="J947" s="55"/>
      <c r="K947" s="55"/>
      <c r="L947" s="55"/>
      <c r="M947" s="55"/>
      <c r="N947" s="55"/>
      <c r="O947" s="55"/>
      <c r="P947" s="230"/>
    </row>
    <row r="948" spans="1:16" x14ac:dyDescent="0.25">
      <c r="A948" s="75"/>
      <c r="D948" s="92"/>
      <c r="E948" s="92"/>
      <c r="F948" s="92"/>
      <c r="G948" s="92"/>
      <c r="H948" s="55"/>
      <c r="I948" s="55"/>
      <c r="J948" s="55"/>
      <c r="K948" s="55"/>
      <c r="L948" s="55"/>
      <c r="M948" s="55"/>
      <c r="N948" s="55"/>
      <c r="O948" s="55"/>
      <c r="P948" s="230"/>
    </row>
    <row r="949" spans="1:16" x14ac:dyDescent="0.25">
      <c r="A949" s="75"/>
      <c r="D949" s="92"/>
      <c r="E949" s="92"/>
      <c r="F949" s="92"/>
      <c r="G949" s="92"/>
      <c r="H949" s="55"/>
      <c r="I949" s="55"/>
      <c r="J949" s="55"/>
      <c r="K949" s="55"/>
      <c r="L949" s="55"/>
      <c r="M949" s="55"/>
      <c r="N949" s="55"/>
      <c r="O949" s="55"/>
      <c r="P949" s="230"/>
    </row>
    <row r="950" spans="1:16" x14ac:dyDescent="0.25">
      <c r="A950" s="75"/>
      <c r="D950" s="92"/>
      <c r="E950" s="92"/>
      <c r="F950" s="92"/>
      <c r="G950" s="92"/>
      <c r="H950" s="55"/>
      <c r="I950" s="55"/>
      <c r="J950" s="55"/>
      <c r="K950" s="55"/>
      <c r="L950" s="55"/>
      <c r="M950" s="55"/>
      <c r="N950" s="55"/>
      <c r="O950" s="55"/>
      <c r="P950" s="230"/>
    </row>
    <row r="951" spans="1:16" x14ac:dyDescent="0.25">
      <c r="H951" s="55"/>
      <c r="I951" s="55"/>
      <c r="J951" s="55"/>
      <c r="K951" s="55"/>
      <c r="L951" s="55"/>
      <c r="M951" s="55"/>
      <c r="N951" s="55"/>
      <c r="O951" s="55"/>
      <c r="P951" s="230"/>
    </row>
    <row r="952" spans="1:16" x14ac:dyDescent="0.25">
      <c r="H952" s="55"/>
      <c r="I952" s="55"/>
      <c r="J952" s="55"/>
      <c r="K952" s="55"/>
      <c r="L952" s="55"/>
      <c r="M952" s="55"/>
      <c r="N952" s="55"/>
      <c r="O952" s="55"/>
      <c r="P952" s="230"/>
    </row>
    <row r="953" spans="1:16" x14ac:dyDescent="0.25">
      <c r="H953" s="55"/>
      <c r="I953" s="55"/>
      <c r="J953" s="55"/>
      <c r="K953" s="55"/>
      <c r="L953" s="55"/>
      <c r="M953" s="55"/>
      <c r="N953" s="55"/>
      <c r="O953" s="55"/>
      <c r="P953" s="230"/>
    </row>
    <row r="954" spans="1:16" x14ac:dyDescent="0.25">
      <c r="H954" s="55"/>
      <c r="I954" s="55"/>
      <c r="J954" s="55"/>
      <c r="K954" s="55"/>
      <c r="L954" s="55"/>
      <c r="M954" s="55"/>
      <c r="N954" s="55"/>
      <c r="O954" s="55"/>
      <c r="P954" s="230"/>
    </row>
    <row r="955" spans="1:16" x14ac:dyDescent="0.25">
      <c r="A955" s="75"/>
      <c r="B955" s="97"/>
      <c r="C955" s="95"/>
      <c r="D955" s="92"/>
      <c r="E955" s="92"/>
      <c r="F955" s="92"/>
      <c r="G955" s="92"/>
      <c r="H955" s="55"/>
      <c r="I955" s="55"/>
      <c r="J955" s="55"/>
      <c r="K955" s="55"/>
      <c r="L955" s="55"/>
      <c r="M955" s="55"/>
      <c r="N955" s="55"/>
      <c r="O955" s="55"/>
      <c r="P955" s="230"/>
    </row>
    <row r="956" spans="1:16" x14ac:dyDescent="0.25">
      <c r="A956" s="75"/>
      <c r="B956" s="97"/>
      <c r="C956" s="95"/>
      <c r="D956" s="92"/>
      <c r="E956" s="92"/>
      <c r="F956" s="92"/>
      <c r="G956" s="92"/>
      <c r="H956" s="55"/>
      <c r="I956" s="55"/>
      <c r="J956" s="55"/>
      <c r="K956" s="55"/>
      <c r="L956" s="55"/>
      <c r="M956" s="55"/>
      <c r="N956" s="55"/>
      <c r="O956" s="55"/>
      <c r="P956" s="230"/>
    </row>
    <row r="957" spans="1:16" x14ac:dyDescent="0.25">
      <c r="A957" s="75"/>
      <c r="D957" s="92"/>
      <c r="E957" s="92"/>
      <c r="F957" s="92"/>
      <c r="G957" s="92"/>
      <c r="H957" s="55"/>
      <c r="I957" s="55"/>
      <c r="J957" s="55"/>
      <c r="K957" s="55"/>
      <c r="L957" s="55"/>
      <c r="M957" s="55"/>
      <c r="N957" s="55"/>
      <c r="O957" s="55"/>
      <c r="P957" s="230"/>
    </row>
    <row r="958" spans="1:16" x14ac:dyDescent="0.25">
      <c r="A958" s="75"/>
      <c r="D958" s="92"/>
      <c r="E958" s="92"/>
      <c r="F958" s="92"/>
      <c r="G958" s="92"/>
      <c r="H958" s="55"/>
      <c r="I958" s="55"/>
      <c r="J958" s="55"/>
      <c r="K958" s="55"/>
      <c r="L958" s="55"/>
      <c r="M958" s="55"/>
      <c r="N958" s="55"/>
      <c r="O958" s="55"/>
      <c r="P958" s="230"/>
    </row>
    <row r="959" spans="1:16" x14ac:dyDescent="0.25">
      <c r="A959" s="75"/>
      <c r="D959" s="92"/>
      <c r="E959" s="92"/>
      <c r="F959" s="92"/>
      <c r="G959" s="92"/>
      <c r="H959" s="55"/>
      <c r="I959" s="55"/>
      <c r="J959" s="55"/>
      <c r="K959" s="55"/>
      <c r="L959" s="55"/>
      <c r="M959" s="55"/>
      <c r="N959" s="55"/>
      <c r="O959" s="55"/>
      <c r="P959" s="230"/>
    </row>
    <row r="960" spans="1:16" x14ac:dyDescent="0.25">
      <c r="A960" s="186"/>
      <c r="B960" s="97"/>
      <c r="C960" s="95"/>
      <c r="D960" s="92"/>
      <c r="E960" s="92"/>
      <c r="F960" s="92"/>
      <c r="H960" s="55"/>
      <c r="I960" s="55"/>
      <c r="J960" s="55"/>
      <c r="K960" s="55"/>
      <c r="L960" s="55"/>
      <c r="M960" s="55"/>
      <c r="N960" s="55"/>
      <c r="O960" s="55"/>
      <c r="P960" s="230"/>
    </row>
    <row r="961" spans="1:16" x14ac:dyDescent="0.25">
      <c r="A961" s="186"/>
      <c r="B961" s="97"/>
      <c r="C961" s="95"/>
      <c r="D961" s="92"/>
      <c r="E961" s="92"/>
      <c r="F961" s="92"/>
      <c r="H961" s="55"/>
      <c r="I961" s="55"/>
      <c r="J961" s="55"/>
      <c r="K961" s="55"/>
      <c r="L961" s="55"/>
      <c r="M961" s="55"/>
      <c r="N961" s="55"/>
      <c r="O961" s="55"/>
      <c r="P961" s="230"/>
    </row>
    <row r="962" spans="1:16" x14ac:dyDescent="0.25">
      <c r="A962" s="186"/>
      <c r="B962" s="97"/>
      <c r="C962" s="95"/>
      <c r="D962" s="92"/>
      <c r="E962" s="92"/>
      <c r="F962" s="92"/>
      <c r="H962" s="55"/>
      <c r="I962" s="55"/>
      <c r="J962" s="55"/>
      <c r="K962" s="55"/>
      <c r="L962" s="55"/>
      <c r="M962" s="55"/>
      <c r="N962" s="55"/>
      <c r="O962" s="55"/>
      <c r="P962" s="230"/>
    </row>
    <row r="963" spans="1:16" x14ac:dyDescent="0.25">
      <c r="A963" s="186"/>
      <c r="B963" s="97"/>
      <c r="C963" s="95"/>
      <c r="D963" s="92"/>
      <c r="E963" s="92"/>
      <c r="F963" s="92"/>
      <c r="H963" s="55"/>
      <c r="I963" s="55"/>
      <c r="J963" s="55"/>
      <c r="K963" s="55"/>
      <c r="L963" s="55"/>
      <c r="M963" s="55"/>
      <c r="N963" s="55"/>
      <c r="O963" s="55"/>
      <c r="P963" s="230"/>
    </row>
    <row r="964" spans="1:16" x14ac:dyDescent="0.25">
      <c r="H964" s="55"/>
      <c r="I964" s="55"/>
      <c r="J964" s="55"/>
      <c r="K964" s="55"/>
      <c r="L964" s="55"/>
      <c r="M964" s="55"/>
      <c r="N964" s="55"/>
      <c r="O964" s="55"/>
      <c r="P964" s="230"/>
    </row>
    <row r="965" spans="1:16" x14ac:dyDescent="0.25">
      <c r="C965" s="95"/>
      <c r="H965" s="55"/>
      <c r="I965" s="55"/>
      <c r="J965" s="55"/>
      <c r="K965" s="55"/>
      <c r="L965" s="55"/>
      <c r="M965" s="55"/>
      <c r="N965" s="55"/>
      <c r="O965" s="55"/>
      <c r="P965" s="230"/>
    </row>
    <row r="966" spans="1:16" x14ac:dyDescent="0.25">
      <c r="A966" s="75"/>
      <c r="B966" s="97"/>
      <c r="C966" s="95"/>
      <c r="D966" s="92"/>
      <c r="E966" s="92"/>
      <c r="F966" s="92"/>
      <c r="H966" s="55"/>
      <c r="I966" s="55"/>
      <c r="J966" s="55"/>
      <c r="K966" s="55"/>
      <c r="L966" s="55"/>
      <c r="M966" s="55"/>
      <c r="N966" s="55"/>
      <c r="O966" s="55"/>
      <c r="P966" s="230"/>
    </row>
    <row r="967" spans="1:16" x14ac:dyDescent="0.25">
      <c r="H967" s="55"/>
      <c r="I967" s="55"/>
      <c r="J967" s="55"/>
      <c r="K967" s="55"/>
      <c r="L967" s="55"/>
      <c r="M967" s="55"/>
      <c r="N967" s="55"/>
      <c r="O967" s="55"/>
      <c r="P967" s="230"/>
    </row>
    <row r="968" spans="1:16" x14ac:dyDescent="0.25">
      <c r="H968" s="55"/>
      <c r="I968" s="55"/>
      <c r="J968" s="55"/>
      <c r="K968" s="55"/>
      <c r="L968" s="55"/>
      <c r="M968" s="55"/>
      <c r="N968" s="55"/>
      <c r="O968" s="55"/>
      <c r="P968" s="230"/>
    </row>
    <row r="969" spans="1:16" x14ac:dyDescent="0.25">
      <c r="H969" s="55"/>
      <c r="I969" s="55"/>
      <c r="J969" s="55"/>
      <c r="K969" s="55"/>
      <c r="L969" s="55"/>
      <c r="M969" s="55"/>
      <c r="N969" s="55"/>
      <c r="O969" s="55"/>
      <c r="P969" s="230"/>
    </row>
    <row r="970" spans="1:16" x14ac:dyDescent="0.25">
      <c r="H970" s="55"/>
      <c r="I970" s="55"/>
      <c r="J970" s="55"/>
      <c r="K970" s="55"/>
      <c r="L970" s="55"/>
      <c r="M970" s="55"/>
      <c r="N970" s="55"/>
      <c r="O970" s="55"/>
      <c r="P970" s="230"/>
    </row>
    <row r="971" spans="1:16" x14ac:dyDescent="0.25">
      <c r="H971" s="55"/>
      <c r="I971" s="55"/>
      <c r="J971" s="55"/>
      <c r="K971" s="55"/>
      <c r="L971" s="55"/>
      <c r="M971" s="55"/>
      <c r="N971" s="55"/>
      <c r="O971" s="55"/>
      <c r="P971" s="230"/>
    </row>
    <row r="972" spans="1:16" x14ac:dyDescent="0.25">
      <c r="H972" s="55"/>
      <c r="I972" s="55"/>
      <c r="J972" s="55"/>
      <c r="K972" s="55"/>
      <c r="L972" s="55"/>
      <c r="M972" s="55"/>
      <c r="N972" s="55"/>
      <c r="O972" s="55"/>
      <c r="P972" s="230"/>
    </row>
    <row r="973" spans="1:16" x14ac:dyDescent="0.25">
      <c r="A973" s="75"/>
      <c r="B973" s="97"/>
      <c r="C973" s="95"/>
      <c r="D973" s="92"/>
      <c r="E973" s="92"/>
      <c r="F973" s="92"/>
      <c r="G973" s="92"/>
      <c r="H973" s="55"/>
      <c r="I973" s="55"/>
      <c r="J973" s="55"/>
      <c r="K973" s="55"/>
      <c r="L973" s="55"/>
      <c r="M973" s="55"/>
      <c r="N973" s="55"/>
      <c r="O973" s="55"/>
      <c r="P973" s="230"/>
    </row>
    <row r="974" spans="1:16" x14ac:dyDescent="0.25">
      <c r="A974" s="75"/>
      <c r="B974" s="97"/>
      <c r="C974" s="95"/>
      <c r="D974" s="92"/>
      <c r="E974" s="92"/>
      <c r="F974" s="92"/>
      <c r="G974" s="92"/>
      <c r="H974" s="55"/>
      <c r="I974" s="55"/>
      <c r="J974" s="55"/>
      <c r="K974" s="55"/>
      <c r="L974" s="55"/>
      <c r="M974" s="55"/>
      <c r="N974" s="55"/>
      <c r="O974" s="55"/>
      <c r="P974" s="230"/>
    </row>
    <row r="975" spans="1:16" x14ac:dyDescent="0.25">
      <c r="A975" s="75"/>
      <c r="B975" s="97"/>
      <c r="C975" s="95"/>
      <c r="D975" s="92"/>
      <c r="E975" s="92"/>
      <c r="F975" s="92"/>
      <c r="G975" s="92"/>
      <c r="H975" s="55"/>
      <c r="I975" s="55"/>
      <c r="J975" s="55"/>
      <c r="K975" s="55"/>
      <c r="L975" s="55"/>
      <c r="M975" s="55"/>
      <c r="N975" s="55"/>
      <c r="O975" s="55"/>
      <c r="P975" s="230"/>
    </row>
    <row r="976" spans="1:16" x14ac:dyDescent="0.25">
      <c r="A976" s="75"/>
      <c r="B976" s="97"/>
      <c r="C976" s="95"/>
      <c r="D976" s="92"/>
      <c r="E976" s="92"/>
      <c r="F976" s="92"/>
      <c r="G976" s="92"/>
      <c r="H976" s="55"/>
      <c r="I976" s="55"/>
      <c r="J976" s="55"/>
      <c r="K976" s="55"/>
      <c r="L976" s="55"/>
      <c r="M976" s="55"/>
      <c r="N976" s="55"/>
      <c r="O976" s="55"/>
      <c r="P976" s="230"/>
    </row>
    <row r="977" spans="1:16" x14ac:dyDescent="0.25">
      <c r="H977" s="55"/>
      <c r="I977" s="55"/>
      <c r="J977" s="55"/>
      <c r="K977" s="55"/>
      <c r="L977" s="55"/>
      <c r="M977" s="55"/>
      <c r="N977" s="55"/>
      <c r="O977" s="55"/>
      <c r="P977" s="230"/>
    </row>
    <row r="978" spans="1:16" x14ac:dyDescent="0.25">
      <c r="A978" s="75"/>
      <c r="H978" s="55"/>
      <c r="I978" s="55"/>
      <c r="J978" s="55"/>
      <c r="K978" s="55"/>
      <c r="L978" s="55"/>
      <c r="M978" s="55"/>
      <c r="N978" s="55"/>
      <c r="O978" s="55"/>
      <c r="P978" s="230"/>
    </row>
    <row r="979" spans="1:16" x14ac:dyDescent="0.25">
      <c r="H979" s="55"/>
      <c r="I979" s="55"/>
      <c r="J979" s="55"/>
      <c r="K979" s="55"/>
      <c r="L979" s="55"/>
      <c r="M979" s="55"/>
      <c r="N979" s="55"/>
      <c r="O979" s="55"/>
      <c r="P979" s="230"/>
    </row>
    <row r="980" spans="1:16" x14ac:dyDescent="0.25">
      <c r="C980" s="95"/>
      <c r="H980" s="55"/>
      <c r="I980" s="55"/>
      <c r="J980" s="55"/>
      <c r="K980" s="55"/>
      <c r="L980" s="55"/>
      <c r="M980" s="55"/>
      <c r="N980" s="55"/>
      <c r="O980" s="55"/>
      <c r="P980" s="230"/>
    </row>
    <row r="981" spans="1:16" x14ac:dyDescent="0.25">
      <c r="C981" s="95"/>
      <c r="H981" s="55"/>
      <c r="I981" s="55"/>
      <c r="J981" s="55"/>
      <c r="K981" s="55"/>
      <c r="L981" s="55"/>
      <c r="M981" s="55"/>
      <c r="N981" s="55"/>
      <c r="O981" s="55"/>
      <c r="P981" s="230"/>
    </row>
    <row r="982" spans="1:16" x14ac:dyDescent="0.25">
      <c r="H982" s="55"/>
      <c r="I982" s="55"/>
      <c r="J982" s="55"/>
      <c r="K982" s="55"/>
      <c r="L982" s="55"/>
      <c r="M982" s="55"/>
      <c r="N982" s="55"/>
      <c r="O982" s="55"/>
      <c r="P982" s="230"/>
    </row>
    <row r="983" spans="1:16" x14ac:dyDescent="0.25">
      <c r="H983" s="55"/>
      <c r="I983" s="55"/>
      <c r="J983" s="55"/>
      <c r="K983" s="55"/>
      <c r="L983" s="55"/>
      <c r="M983" s="55"/>
      <c r="N983" s="55"/>
      <c r="O983" s="55"/>
      <c r="P983" s="230"/>
    </row>
    <row r="984" spans="1:16" x14ac:dyDescent="0.25">
      <c r="H984" s="55"/>
      <c r="I984" s="55"/>
      <c r="J984" s="55"/>
      <c r="K984" s="55"/>
      <c r="L984" s="55"/>
      <c r="M984" s="55"/>
      <c r="N984" s="55"/>
      <c r="O984" s="55"/>
      <c r="P984" s="230"/>
    </row>
    <row r="985" spans="1:16" x14ac:dyDescent="0.25">
      <c r="H985" s="55"/>
      <c r="I985" s="55"/>
      <c r="J985" s="55"/>
      <c r="K985" s="55"/>
      <c r="L985" s="55"/>
      <c r="M985" s="55"/>
      <c r="N985" s="55"/>
      <c r="O985" s="55"/>
      <c r="P985" s="230"/>
    </row>
    <row r="986" spans="1:16" x14ac:dyDescent="0.25">
      <c r="H986" s="55"/>
      <c r="I986" s="55"/>
      <c r="J986" s="55"/>
      <c r="K986" s="55"/>
      <c r="L986" s="55"/>
      <c r="M986" s="55"/>
      <c r="N986" s="55"/>
      <c r="O986" s="55"/>
      <c r="P986" s="230"/>
    </row>
    <row r="987" spans="1:16" x14ac:dyDescent="0.25">
      <c r="H987" s="55"/>
      <c r="I987" s="55"/>
      <c r="J987" s="55"/>
      <c r="K987" s="55"/>
      <c r="L987" s="55"/>
      <c r="M987" s="55"/>
      <c r="N987" s="55"/>
      <c r="O987" s="55"/>
      <c r="P987" s="230"/>
    </row>
    <row r="988" spans="1:16" x14ac:dyDescent="0.25">
      <c r="A988" s="75"/>
      <c r="D988" s="92"/>
      <c r="E988" s="92"/>
      <c r="F988" s="92"/>
      <c r="G988" s="92"/>
      <c r="H988" s="55"/>
      <c r="I988" s="55"/>
      <c r="J988" s="55"/>
      <c r="K988" s="55"/>
      <c r="L988" s="55"/>
      <c r="M988" s="55"/>
      <c r="N988" s="55"/>
      <c r="O988" s="55"/>
      <c r="P988" s="230"/>
    </row>
    <row r="989" spans="1:16" x14ac:dyDescent="0.25">
      <c r="A989" s="75"/>
      <c r="D989" s="92"/>
      <c r="E989" s="92"/>
      <c r="F989" s="92"/>
      <c r="G989" s="92"/>
      <c r="H989" s="55"/>
      <c r="I989" s="55"/>
      <c r="J989" s="55"/>
      <c r="K989" s="55"/>
      <c r="L989" s="55"/>
      <c r="M989" s="55"/>
      <c r="N989" s="55"/>
      <c r="O989" s="55"/>
      <c r="P989" s="230"/>
    </row>
    <row r="990" spans="1:16" x14ac:dyDescent="0.25">
      <c r="A990" s="75"/>
      <c r="D990" s="92"/>
      <c r="E990" s="92"/>
      <c r="F990" s="92"/>
      <c r="G990" s="92"/>
      <c r="H990" s="55"/>
      <c r="I990" s="55"/>
      <c r="J990" s="55"/>
      <c r="K990" s="55"/>
      <c r="L990" s="55"/>
      <c r="M990" s="55"/>
      <c r="N990" s="55"/>
      <c r="O990" s="55"/>
      <c r="P990" s="230"/>
    </row>
    <row r="991" spans="1:16" x14ac:dyDescent="0.25">
      <c r="A991" s="75"/>
      <c r="D991" s="92"/>
      <c r="E991" s="92"/>
      <c r="F991" s="92"/>
      <c r="G991" s="92"/>
      <c r="H991" s="55"/>
      <c r="I991" s="55"/>
      <c r="J991" s="55"/>
      <c r="K991" s="55"/>
      <c r="L991" s="55"/>
      <c r="M991" s="55"/>
      <c r="N991" s="55"/>
      <c r="O991" s="55"/>
      <c r="P991" s="230"/>
    </row>
    <row r="992" spans="1:16" x14ac:dyDescent="0.25">
      <c r="H992" s="55"/>
      <c r="I992" s="55"/>
      <c r="J992" s="55"/>
      <c r="K992" s="55"/>
      <c r="L992" s="55"/>
      <c r="M992" s="55"/>
      <c r="N992" s="55"/>
      <c r="O992" s="55"/>
      <c r="P992" s="230"/>
    </row>
    <row r="993" spans="1:16" x14ac:dyDescent="0.25">
      <c r="A993" s="75"/>
      <c r="H993" s="55"/>
      <c r="I993" s="55"/>
      <c r="J993" s="55"/>
      <c r="K993" s="55"/>
      <c r="L993" s="55"/>
      <c r="M993" s="55"/>
      <c r="N993" s="55"/>
      <c r="O993" s="55"/>
      <c r="P993" s="230"/>
    </row>
    <row r="994" spans="1:16" x14ac:dyDescent="0.25">
      <c r="H994" s="55"/>
      <c r="I994" s="55"/>
      <c r="J994" s="55"/>
      <c r="K994" s="55"/>
      <c r="L994" s="55"/>
      <c r="M994" s="55"/>
      <c r="N994" s="55"/>
      <c r="O994" s="55"/>
      <c r="P994" s="230"/>
    </row>
    <row r="995" spans="1:16" x14ac:dyDescent="0.25">
      <c r="H995" s="55"/>
      <c r="I995" s="55"/>
      <c r="J995" s="55"/>
      <c r="K995" s="55"/>
      <c r="L995" s="55"/>
      <c r="M995" s="55"/>
      <c r="N995" s="55"/>
      <c r="O995" s="55"/>
      <c r="P995" s="230"/>
    </row>
    <row r="996" spans="1:16" x14ac:dyDescent="0.25">
      <c r="H996" s="55"/>
      <c r="I996" s="55"/>
      <c r="J996" s="55"/>
      <c r="K996" s="55"/>
      <c r="L996" s="55"/>
      <c r="M996" s="55"/>
      <c r="N996" s="55"/>
      <c r="O996" s="55"/>
      <c r="P996" s="230"/>
    </row>
    <row r="997" spans="1:16" x14ac:dyDescent="0.25">
      <c r="H997" s="55"/>
      <c r="I997" s="55"/>
      <c r="J997" s="55"/>
      <c r="K997" s="55"/>
      <c r="L997" s="55"/>
      <c r="M997" s="55"/>
      <c r="N997" s="55"/>
      <c r="O997" s="55"/>
      <c r="P997" s="230"/>
    </row>
    <row r="998" spans="1:16" x14ac:dyDescent="0.25">
      <c r="A998" s="75"/>
      <c r="D998" s="92"/>
      <c r="E998" s="92"/>
      <c r="F998" s="92"/>
      <c r="G998" s="92"/>
      <c r="H998" s="55"/>
      <c r="I998" s="55"/>
      <c r="J998" s="55"/>
      <c r="K998" s="55"/>
      <c r="L998" s="55"/>
      <c r="M998" s="55"/>
      <c r="N998" s="55"/>
      <c r="O998" s="55"/>
      <c r="P998" s="230"/>
    </row>
    <row r="999" spans="1:16" x14ac:dyDescent="0.25">
      <c r="H999" s="55"/>
      <c r="I999" s="55"/>
      <c r="J999" s="55"/>
      <c r="K999" s="55"/>
      <c r="L999" s="55"/>
      <c r="M999" s="55"/>
      <c r="N999" s="55"/>
      <c r="O999" s="55"/>
      <c r="P999" s="230"/>
    </row>
    <row r="1000" spans="1:16" x14ac:dyDescent="0.25">
      <c r="A1000" s="75"/>
      <c r="H1000" s="55"/>
      <c r="I1000" s="55"/>
      <c r="J1000" s="55"/>
      <c r="K1000" s="55"/>
      <c r="L1000" s="55"/>
      <c r="M1000" s="55"/>
      <c r="N1000" s="55"/>
      <c r="O1000" s="55"/>
      <c r="P1000" s="230"/>
    </row>
    <row r="1001" spans="1:16" x14ac:dyDescent="0.25">
      <c r="H1001" s="55"/>
      <c r="I1001" s="55"/>
      <c r="J1001" s="55"/>
      <c r="K1001" s="55"/>
      <c r="L1001" s="55"/>
      <c r="M1001" s="55"/>
      <c r="N1001" s="55"/>
      <c r="O1001" s="55"/>
      <c r="P1001" s="230"/>
    </row>
    <row r="1002" spans="1:16" x14ac:dyDescent="0.25">
      <c r="A1002" s="75"/>
      <c r="B1002" s="97"/>
      <c r="C1002" s="95"/>
      <c r="D1002" s="92"/>
      <c r="E1002" s="92"/>
      <c r="F1002" s="92"/>
      <c r="G1002" s="92"/>
      <c r="H1002" s="55"/>
      <c r="I1002" s="55"/>
      <c r="J1002" s="55"/>
      <c r="K1002" s="55"/>
      <c r="L1002" s="55"/>
      <c r="M1002" s="55"/>
      <c r="N1002" s="55"/>
      <c r="O1002" s="55"/>
      <c r="P1002" s="230"/>
    </row>
    <row r="1003" spans="1:16" x14ac:dyDescent="0.25">
      <c r="H1003" s="55"/>
      <c r="I1003" s="55"/>
      <c r="J1003" s="55"/>
      <c r="K1003" s="55"/>
      <c r="L1003" s="55"/>
      <c r="M1003" s="55"/>
      <c r="N1003" s="55"/>
      <c r="O1003" s="55"/>
      <c r="P1003" s="230"/>
    </row>
    <row r="1004" spans="1:16" x14ac:dyDescent="0.25">
      <c r="A1004" s="75"/>
      <c r="D1004" s="92"/>
      <c r="E1004" s="92"/>
      <c r="F1004" s="92"/>
      <c r="G1004" s="92"/>
      <c r="H1004" s="55"/>
      <c r="I1004" s="55"/>
      <c r="J1004" s="55"/>
      <c r="K1004" s="55"/>
      <c r="L1004" s="55"/>
      <c r="M1004" s="55"/>
      <c r="N1004" s="55"/>
      <c r="O1004" s="55"/>
      <c r="P1004" s="230"/>
    </row>
    <row r="1005" spans="1:16" x14ac:dyDescent="0.25">
      <c r="A1005" s="75"/>
      <c r="D1005" s="92"/>
      <c r="E1005" s="92"/>
      <c r="F1005" s="92"/>
      <c r="G1005" s="92"/>
      <c r="H1005" s="55"/>
      <c r="I1005" s="55"/>
      <c r="J1005" s="55"/>
      <c r="K1005" s="55"/>
      <c r="L1005" s="55"/>
      <c r="M1005" s="55"/>
      <c r="N1005" s="55"/>
      <c r="O1005" s="55"/>
      <c r="P1005" s="230"/>
    </row>
    <row r="1006" spans="1:16" x14ac:dyDescent="0.25">
      <c r="H1006" s="55"/>
      <c r="I1006" s="55"/>
      <c r="J1006" s="55"/>
      <c r="K1006" s="55"/>
      <c r="L1006" s="55"/>
      <c r="M1006" s="55"/>
      <c r="N1006" s="55"/>
      <c r="O1006" s="55"/>
      <c r="P1006" s="230"/>
    </row>
    <row r="1007" spans="1:16" x14ac:dyDescent="0.25">
      <c r="H1007" s="55"/>
      <c r="I1007" s="55"/>
      <c r="J1007" s="55"/>
      <c r="K1007" s="55"/>
      <c r="L1007" s="55"/>
      <c r="M1007" s="55"/>
      <c r="N1007" s="55"/>
      <c r="O1007" s="55"/>
      <c r="P1007" s="230"/>
    </row>
    <row r="1008" spans="1:16" x14ac:dyDescent="0.25">
      <c r="H1008" s="55"/>
      <c r="I1008" s="55"/>
      <c r="J1008" s="55"/>
      <c r="K1008" s="55"/>
      <c r="L1008" s="55"/>
      <c r="M1008" s="55"/>
      <c r="N1008" s="55"/>
      <c r="O1008" s="55"/>
      <c r="P1008" s="230"/>
    </row>
    <row r="1009" spans="1:16" x14ac:dyDescent="0.25">
      <c r="H1009" s="55"/>
      <c r="I1009" s="55"/>
      <c r="J1009" s="55"/>
      <c r="K1009" s="55"/>
      <c r="L1009" s="55"/>
      <c r="M1009" s="55"/>
      <c r="N1009" s="55"/>
      <c r="O1009" s="55"/>
      <c r="P1009" s="230"/>
    </row>
    <row r="1010" spans="1:16" x14ac:dyDescent="0.25">
      <c r="H1010" s="55"/>
      <c r="I1010" s="55"/>
      <c r="J1010" s="55"/>
      <c r="K1010" s="55"/>
      <c r="L1010" s="55"/>
      <c r="M1010" s="55"/>
      <c r="N1010" s="55"/>
      <c r="O1010" s="55"/>
      <c r="P1010" s="230"/>
    </row>
    <row r="1014" spans="1:16" x14ac:dyDescent="0.25">
      <c r="C1014" s="95"/>
    </row>
    <row r="1015" spans="1:16" x14ac:dyDescent="0.25">
      <c r="A1015" s="75"/>
    </row>
    <row r="1022" spans="1:16" x14ac:dyDescent="0.25">
      <c r="A1022" s="75"/>
      <c r="B1022" s="97"/>
      <c r="C1022" s="95"/>
      <c r="D1022" s="92"/>
      <c r="E1022" s="92"/>
      <c r="F1022" s="92"/>
      <c r="G1022" s="92"/>
    </row>
    <row r="1023" spans="1:16" x14ac:dyDescent="0.25">
      <c r="A1023" s="75"/>
      <c r="B1023" s="97"/>
      <c r="C1023" s="95"/>
      <c r="D1023" s="92"/>
      <c r="E1023" s="92"/>
      <c r="F1023" s="92"/>
      <c r="G1023" s="92"/>
      <c r="H1023" s="92"/>
      <c r="I1023" s="92"/>
      <c r="J1023" s="92"/>
      <c r="K1023" s="92"/>
      <c r="L1023" s="92"/>
      <c r="M1023" s="92"/>
      <c r="N1023" s="92"/>
      <c r="O1023" s="92"/>
      <c r="P1023" s="231"/>
    </row>
    <row r="1024" spans="1:16" x14ac:dyDescent="0.25">
      <c r="A1024" s="75"/>
      <c r="B1024" s="97"/>
      <c r="C1024" s="95"/>
      <c r="D1024" s="92"/>
      <c r="E1024" s="92"/>
      <c r="F1024" s="92"/>
      <c r="G1024" s="92"/>
      <c r="H1024" s="92"/>
      <c r="I1024" s="92"/>
      <c r="J1024" s="92"/>
      <c r="K1024" s="92"/>
      <c r="L1024" s="92"/>
      <c r="M1024" s="92"/>
      <c r="N1024" s="92"/>
      <c r="O1024" s="92"/>
      <c r="P1024" s="231"/>
    </row>
    <row r="1025" spans="1:16" x14ac:dyDescent="0.25">
      <c r="A1025" s="75"/>
      <c r="B1025" s="97"/>
      <c r="C1025" s="95"/>
      <c r="D1025" s="92"/>
      <c r="E1025" s="92"/>
      <c r="F1025" s="92"/>
      <c r="G1025" s="92"/>
      <c r="H1025" s="92"/>
      <c r="I1025" s="92"/>
      <c r="J1025" s="92"/>
      <c r="K1025" s="92"/>
      <c r="L1025" s="92"/>
      <c r="M1025" s="92"/>
      <c r="N1025" s="92"/>
      <c r="O1025" s="92"/>
      <c r="P1025" s="231"/>
    </row>
    <row r="1027" spans="1:16" x14ac:dyDescent="0.25">
      <c r="A1027" s="75"/>
      <c r="H1027" s="55"/>
      <c r="I1027" s="55"/>
      <c r="J1027" s="55"/>
      <c r="K1027" s="55"/>
      <c r="L1027" s="55"/>
      <c r="M1027" s="55"/>
      <c r="N1027" s="55"/>
      <c r="O1027" s="55"/>
      <c r="P1027" s="230"/>
    </row>
    <row r="1028" spans="1:16" x14ac:dyDescent="0.25">
      <c r="H1028" s="55"/>
      <c r="I1028" s="55"/>
      <c r="J1028" s="55"/>
      <c r="K1028" s="55"/>
      <c r="L1028" s="55"/>
      <c r="M1028" s="55"/>
      <c r="N1028" s="55"/>
      <c r="O1028" s="55"/>
      <c r="P1028" s="230"/>
    </row>
    <row r="1029" spans="1:16" x14ac:dyDescent="0.25">
      <c r="H1029" s="55"/>
      <c r="I1029" s="55"/>
      <c r="J1029" s="55"/>
      <c r="K1029" s="55"/>
      <c r="L1029" s="55"/>
      <c r="M1029" s="55"/>
      <c r="N1029" s="55"/>
      <c r="O1029" s="55"/>
      <c r="P1029" s="230"/>
    </row>
    <row r="1030" spans="1:16" x14ac:dyDescent="0.25">
      <c r="H1030" s="55"/>
      <c r="I1030" s="55"/>
      <c r="J1030" s="55"/>
      <c r="K1030" s="55"/>
      <c r="L1030" s="55"/>
      <c r="M1030" s="55"/>
      <c r="N1030" s="55"/>
      <c r="O1030" s="55"/>
      <c r="P1030" s="230"/>
    </row>
    <row r="1031" spans="1:16" x14ac:dyDescent="0.25">
      <c r="H1031" s="55"/>
      <c r="I1031" s="55"/>
      <c r="J1031" s="55"/>
      <c r="K1031" s="55"/>
      <c r="L1031" s="55"/>
      <c r="M1031" s="55"/>
      <c r="N1031" s="55"/>
      <c r="O1031" s="55"/>
      <c r="P1031" s="230"/>
    </row>
    <row r="1032" spans="1:16" x14ac:dyDescent="0.25">
      <c r="H1032" s="55"/>
      <c r="I1032" s="55"/>
      <c r="J1032" s="55"/>
      <c r="K1032" s="55"/>
      <c r="L1032" s="55"/>
      <c r="M1032" s="55"/>
      <c r="N1032" s="55"/>
      <c r="O1032" s="55"/>
      <c r="P1032" s="230"/>
    </row>
    <row r="1033" spans="1:16" x14ac:dyDescent="0.25">
      <c r="H1033" s="55"/>
      <c r="I1033" s="55"/>
      <c r="J1033" s="55"/>
      <c r="K1033" s="55"/>
      <c r="L1033" s="55"/>
      <c r="M1033" s="55"/>
      <c r="N1033" s="55"/>
      <c r="O1033" s="55"/>
      <c r="P1033" s="230"/>
    </row>
    <row r="1034" spans="1:16" x14ac:dyDescent="0.25">
      <c r="H1034" s="55"/>
      <c r="I1034" s="55"/>
      <c r="J1034" s="55"/>
      <c r="K1034" s="55"/>
      <c r="L1034" s="55"/>
      <c r="M1034" s="55"/>
      <c r="N1034" s="55"/>
      <c r="O1034" s="55"/>
      <c r="P1034" s="230"/>
    </row>
    <row r="1035" spans="1:16" x14ac:dyDescent="0.25">
      <c r="H1035" s="55"/>
      <c r="I1035" s="55"/>
      <c r="J1035" s="55"/>
      <c r="K1035" s="55"/>
      <c r="L1035" s="55"/>
      <c r="M1035" s="55"/>
      <c r="N1035" s="55"/>
      <c r="O1035" s="55"/>
      <c r="P1035" s="230"/>
    </row>
    <row r="1036" spans="1:16" x14ac:dyDescent="0.25">
      <c r="A1036" s="75"/>
      <c r="D1036" s="92"/>
      <c r="E1036" s="92"/>
      <c r="F1036" s="92"/>
      <c r="G1036" s="92"/>
      <c r="H1036" s="55"/>
      <c r="I1036" s="55"/>
      <c r="J1036" s="55"/>
      <c r="K1036" s="55"/>
      <c r="L1036" s="55"/>
      <c r="M1036" s="55"/>
      <c r="N1036" s="55"/>
      <c r="O1036" s="55"/>
      <c r="P1036" s="230"/>
    </row>
    <row r="1037" spans="1:16" x14ac:dyDescent="0.25">
      <c r="A1037" s="75"/>
      <c r="D1037" s="92"/>
      <c r="E1037" s="92"/>
      <c r="F1037" s="92"/>
      <c r="G1037" s="92"/>
      <c r="H1037" s="55"/>
      <c r="I1037" s="55"/>
      <c r="J1037" s="55"/>
      <c r="K1037" s="55"/>
      <c r="L1037" s="55"/>
      <c r="M1037" s="55"/>
      <c r="N1037" s="55"/>
      <c r="O1037" s="55"/>
      <c r="P1037" s="230"/>
    </row>
    <row r="1038" spans="1:16" x14ac:dyDescent="0.25">
      <c r="A1038" s="75"/>
      <c r="D1038" s="92"/>
      <c r="E1038" s="92"/>
      <c r="F1038" s="92"/>
      <c r="G1038" s="92"/>
      <c r="H1038" s="55"/>
      <c r="I1038" s="55"/>
      <c r="J1038" s="55"/>
      <c r="K1038" s="55"/>
      <c r="L1038" s="55"/>
      <c r="M1038" s="55"/>
      <c r="N1038" s="55"/>
      <c r="O1038" s="55"/>
      <c r="P1038" s="230"/>
    </row>
    <row r="1039" spans="1:16" x14ac:dyDescent="0.25">
      <c r="A1039" s="75"/>
      <c r="D1039" s="92"/>
      <c r="E1039" s="92"/>
      <c r="F1039" s="92"/>
      <c r="G1039" s="92"/>
      <c r="H1039" s="55"/>
      <c r="I1039" s="55"/>
      <c r="J1039" s="55"/>
      <c r="K1039" s="55"/>
      <c r="L1039" s="55"/>
      <c r="M1039" s="55"/>
      <c r="N1039" s="55"/>
      <c r="O1039" s="55"/>
      <c r="P1039" s="230"/>
    </row>
    <row r="1040" spans="1:16" x14ac:dyDescent="0.25">
      <c r="H1040" s="55"/>
      <c r="I1040" s="55"/>
      <c r="J1040" s="55"/>
      <c r="K1040" s="55"/>
      <c r="L1040" s="55"/>
      <c r="M1040" s="55"/>
      <c r="N1040" s="55"/>
      <c r="O1040" s="55"/>
      <c r="P1040" s="230"/>
    </row>
    <row r="1041" spans="1:16" x14ac:dyDescent="0.25">
      <c r="A1041" s="75"/>
      <c r="H1041" s="55"/>
      <c r="I1041" s="55"/>
      <c r="J1041" s="55"/>
      <c r="K1041" s="55"/>
      <c r="L1041" s="55"/>
      <c r="M1041" s="55"/>
      <c r="N1041" s="55"/>
      <c r="O1041" s="55"/>
      <c r="P1041" s="230"/>
    </row>
    <row r="1042" spans="1:16" x14ac:dyDescent="0.25">
      <c r="H1042" s="55"/>
      <c r="I1042" s="55"/>
      <c r="J1042" s="55"/>
      <c r="K1042" s="55"/>
      <c r="L1042" s="55"/>
      <c r="M1042" s="55"/>
      <c r="N1042" s="55"/>
      <c r="O1042" s="55"/>
      <c r="P1042" s="230"/>
    </row>
    <row r="1043" spans="1:16" x14ac:dyDescent="0.25">
      <c r="H1043" s="55"/>
      <c r="I1043" s="55"/>
      <c r="J1043" s="55"/>
      <c r="K1043" s="55"/>
      <c r="L1043" s="55"/>
      <c r="M1043" s="55"/>
      <c r="N1043" s="55"/>
      <c r="O1043" s="55"/>
      <c r="P1043" s="230"/>
    </row>
    <row r="1044" spans="1:16" x14ac:dyDescent="0.25">
      <c r="H1044" s="55"/>
      <c r="I1044" s="55"/>
      <c r="J1044" s="55"/>
      <c r="K1044" s="55"/>
      <c r="L1044" s="55"/>
      <c r="M1044" s="55"/>
      <c r="N1044" s="55"/>
      <c r="O1044" s="55"/>
      <c r="P1044" s="230"/>
    </row>
    <row r="1045" spans="1:16" x14ac:dyDescent="0.25">
      <c r="A1045" s="75"/>
      <c r="D1045" s="92"/>
      <c r="E1045" s="92"/>
      <c r="F1045" s="92"/>
      <c r="G1045" s="92"/>
      <c r="H1045" s="55"/>
      <c r="I1045" s="55"/>
      <c r="J1045" s="55"/>
      <c r="K1045" s="55"/>
      <c r="L1045" s="55"/>
      <c r="M1045" s="55"/>
      <c r="N1045" s="55"/>
      <c r="O1045" s="55"/>
      <c r="P1045" s="230"/>
    </row>
    <row r="1046" spans="1:16" x14ac:dyDescent="0.25">
      <c r="H1046" s="55"/>
      <c r="I1046" s="55"/>
      <c r="J1046" s="55"/>
      <c r="K1046" s="55"/>
      <c r="L1046" s="55"/>
      <c r="M1046" s="55"/>
      <c r="N1046" s="55"/>
      <c r="O1046" s="55"/>
      <c r="P1046" s="230"/>
    </row>
    <row r="1047" spans="1:16" x14ac:dyDescent="0.25">
      <c r="H1047" s="55"/>
      <c r="I1047" s="55"/>
      <c r="J1047" s="55"/>
      <c r="K1047" s="55"/>
      <c r="L1047" s="55"/>
      <c r="M1047" s="55"/>
      <c r="N1047" s="55"/>
      <c r="O1047" s="55"/>
      <c r="P1047" s="230"/>
    </row>
    <row r="1048" spans="1:16" x14ac:dyDescent="0.25">
      <c r="H1048" s="55"/>
      <c r="I1048" s="55"/>
      <c r="J1048" s="55"/>
      <c r="K1048" s="55"/>
      <c r="L1048" s="55"/>
      <c r="M1048" s="55"/>
      <c r="N1048" s="55"/>
      <c r="O1048" s="55"/>
      <c r="P1048" s="230"/>
    </row>
    <row r="1049" spans="1:16" x14ac:dyDescent="0.25">
      <c r="A1049" s="75"/>
      <c r="B1049" s="97"/>
      <c r="C1049" s="95"/>
      <c r="D1049" s="92"/>
      <c r="E1049" s="92"/>
      <c r="F1049" s="92"/>
      <c r="G1049" s="92"/>
      <c r="H1049" s="55"/>
      <c r="I1049" s="55"/>
      <c r="J1049" s="55"/>
      <c r="K1049" s="55"/>
      <c r="L1049" s="55"/>
      <c r="M1049" s="55"/>
      <c r="N1049" s="55"/>
      <c r="O1049" s="55"/>
      <c r="P1049" s="230"/>
    </row>
    <row r="1050" spans="1:16" x14ac:dyDescent="0.25">
      <c r="H1050" s="55"/>
      <c r="I1050" s="55"/>
      <c r="J1050" s="55"/>
      <c r="K1050" s="55"/>
      <c r="L1050" s="55"/>
      <c r="M1050" s="55"/>
      <c r="N1050" s="55"/>
      <c r="O1050" s="55"/>
      <c r="P1050" s="230"/>
    </row>
    <row r="1051" spans="1:16" x14ac:dyDescent="0.25">
      <c r="H1051" s="55"/>
      <c r="I1051" s="55"/>
      <c r="J1051" s="55"/>
      <c r="K1051" s="55"/>
      <c r="L1051" s="55"/>
      <c r="M1051" s="55"/>
      <c r="N1051" s="55"/>
      <c r="O1051" s="55"/>
      <c r="P1051" s="230"/>
    </row>
    <row r="1052" spans="1:16" x14ac:dyDescent="0.25">
      <c r="A1052" s="75"/>
      <c r="D1052" s="92"/>
      <c r="E1052" s="92"/>
      <c r="F1052" s="92"/>
      <c r="G1052" s="92"/>
      <c r="H1052" s="55"/>
      <c r="I1052" s="55"/>
      <c r="J1052" s="55"/>
      <c r="K1052" s="55"/>
      <c r="L1052" s="55"/>
      <c r="M1052" s="55"/>
      <c r="N1052" s="55"/>
      <c r="O1052" s="55"/>
      <c r="P1052" s="230"/>
    </row>
    <row r="1053" spans="1:16" x14ac:dyDescent="0.25">
      <c r="H1053" s="55"/>
      <c r="I1053" s="55"/>
      <c r="J1053" s="55"/>
      <c r="K1053" s="55"/>
      <c r="L1053" s="55"/>
      <c r="M1053" s="55"/>
      <c r="N1053" s="55"/>
      <c r="O1053" s="55"/>
      <c r="P1053" s="230"/>
    </row>
    <row r="1054" spans="1:16" x14ac:dyDescent="0.25">
      <c r="A1054" s="75"/>
      <c r="B1054" s="97"/>
      <c r="H1054" s="55"/>
      <c r="I1054" s="55"/>
      <c r="J1054" s="55"/>
      <c r="K1054" s="55"/>
      <c r="L1054" s="55"/>
      <c r="M1054" s="55"/>
      <c r="N1054" s="55"/>
      <c r="O1054" s="55"/>
      <c r="P1054" s="230"/>
    </row>
    <row r="1055" spans="1:16" x14ac:dyDescent="0.25">
      <c r="H1055" s="55"/>
      <c r="I1055" s="55"/>
      <c r="J1055" s="55"/>
      <c r="K1055" s="55"/>
      <c r="L1055" s="55"/>
      <c r="M1055" s="55"/>
      <c r="N1055" s="55"/>
      <c r="O1055" s="55"/>
      <c r="P1055" s="230"/>
    </row>
    <row r="1056" spans="1:16" x14ac:dyDescent="0.25">
      <c r="H1056" s="55"/>
      <c r="I1056" s="55"/>
      <c r="J1056" s="55"/>
      <c r="K1056" s="55"/>
      <c r="L1056" s="55"/>
      <c r="M1056" s="55"/>
      <c r="N1056" s="55"/>
      <c r="O1056" s="55"/>
      <c r="P1056" s="230"/>
    </row>
    <row r="1057" spans="1:16" x14ac:dyDescent="0.25">
      <c r="H1057" s="55"/>
      <c r="I1057" s="55"/>
      <c r="J1057" s="55"/>
      <c r="K1057" s="55"/>
      <c r="L1057" s="55"/>
      <c r="M1057" s="55"/>
      <c r="N1057" s="55"/>
      <c r="O1057" s="55"/>
      <c r="P1057" s="230"/>
    </row>
    <row r="1058" spans="1:16" x14ac:dyDescent="0.25">
      <c r="A1058" s="75"/>
      <c r="B1058" s="97"/>
      <c r="C1058" s="95"/>
      <c r="D1058" s="92"/>
      <c r="E1058" s="92"/>
      <c r="F1058" s="92"/>
      <c r="G1058" s="92"/>
      <c r="H1058" s="55"/>
      <c r="I1058" s="55"/>
      <c r="J1058" s="55"/>
      <c r="K1058" s="55"/>
      <c r="L1058" s="55"/>
      <c r="M1058" s="55"/>
      <c r="N1058" s="55"/>
      <c r="O1058" s="55"/>
      <c r="P1058" s="230"/>
    </row>
    <row r="1059" spans="1:16" x14ac:dyDescent="0.25">
      <c r="A1059" s="75"/>
      <c r="B1059" s="97"/>
      <c r="C1059" s="95"/>
      <c r="D1059" s="92"/>
      <c r="E1059" s="92"/>
      <c r="F1059" s="92"/>
      <c r="G1059" s="92"/>
    </row>
    <row r="1060" spans="1:16" x14ac:dyDescent="0.25">
      <c r="A1060" s="75"/>
      <c r="B1060" s="97"/>
      <c r="C1060" s="95"/>
      <c r="D1060" s="92"/>
      <c r="E1060" s="92"/>
      <c r="F1060" s="92"/>
      <c r="G1060" s="92"/>
    </row>
    <row r="1061" spans="1:16" x14ac:dyDescent="0.25">
      <c r="A1061" s="75"/>
      <c r="B1061" s="97"/>
      <c r="C1061" s="95"/>
      <c r="D1061" s="92"/>
      <c r="E1061" s="92"/>
      <c r="F1061" s="92"/>
      <c r="G1061" s="92"/>
    </row>
    <row r="1063" spans="1:16" x14ac:dyDescent="0.25">
      <c r="C1063" s="95"/>
    </row>
    <row r="1064" spans="1:16" x14ac:dyDescent="0.25">
      <c r="A1064" s="75"/>
      <c r="B1064" s="97"/>
    </row>
    <row r="1072" spans="1:16" x14ac:dyDescent="0.25">
      <c r="A1072" s="75"/>
      <c r="B1072" s="97"/>
      <c r="C1072" s="95"/>
      <c r="D1072" s="92"/>
      <c r="E1072" s="92"/>
      <c r="F1072" s="92"/>
      <c r="G1072" s="92"/>
      <c r="H1072" s="92"/>
      <c r="I1072" s="92"/>
      <c r="J1072" s="92"/>
      <c r="K1072" s="92"/>
      <c r="L1072" s="92"/>
      <c r="M1072" s="92"/>
      <c r="N1072" s="92"/>
      <c r="O1072" s="92"/>
      <c r="P1072" s="231"/>
    </row>
    <row r="1073" spans="1:16" x14ac:dyDescent="0.25">
      <c r="A1073" s="75"/>
      <c r="B1073" s="97"/>
      <c r="C1073" s="95"/>
      <c r="D1073" s="92"/>
      <c r="E1073" s="92"/>
      <c r="F1073" s="92"/>
      <c r="G1073" s="92"/>
      <c r="H1073" s="92"/>
      <c r="I1073" s="92"/>
      <c r="J1073" s="92"/>
      <c r="K1073" s="92"/>
      <c r="L1073" s="92"/>
      <c r="M1073" s="92"/>
      <c r="N1073" s="92"/>
      <c r="O1073" s="92"/>
      <c r="P1073" s="231"/>
    </row>
    <row r="1074" spans="1:16" x14ac:dyDescent="0.25">
      <c r="A1074" s="75"/>
      <c r="B1074" s="97"/>
      <c r="C1074" s="95"/>
      <c r="D1074" s="92"/>
      <c r="E1074" s="92"/>
      <c r="F1074" s="92"/>
      <c r="G1074" s="92"/>
      <c r="H1074" s="92"/>
      <c r="I1074" s="92"/>
      <c r="J1074" s="92"/>
      <c r="K1074" s="92"/>
      <c r="L1074" s="92"/>
      <c r="M1074" s="92"/>
      <c r="N1074" s="92"/>
      <c r="O1074" s="92"/>
      <c r="P1074" s="231"/>
    </row>
    <row r="1075" spans="1:16" x14ac:dyDescent="0.25">
      <c r="H1075" s="55"/>
      <c r="I1075" s="55"/>
      <c r="J1075" s="55"/>
      <c r="K1075" s="55"/>
      <c r="L1075" s="55"/>
      <c r="M1075" s="55"/>
      <c r="N1075" s="55"/>
      <c r="O1075" s="55"/>
      <c r="P1075" s="230"/>
    </row>
    <row r="1076" spans="1:16" x14ac:dyDescent="0.25">
      <c r="A1076" s="75"/>
      <c r="H1076" s="55"/>
      <c r="I1076" s="55"/>
      <c r="J1076" s="55"/>
      <c r="K1076" s="55"/>
      <c r="L1076" s="55"/>
      <c r="M1076" s="55"/>
      <c r="N1076" s="55"/>
      <c r="O1076" s="55"/>
      <c r="P1076" s="230"/>
    </row>
    <row r="1077" spans="1:16" x14ac:dyDescent="0.25">
      <c r="H1077" s="55"/>
      <c r="I1077" s="55"/>
      <c r="J1077" s="55"/>
      <c r="K1077" s="55"/>
      <c r="L1077" s="55"/>
      <c r="M1077" s="55"/>
      <c r="N1077" s="55"/>
      <c r="O1077" s="55"/>
      <c r="P1077" s="230"/>
    </row>
    <row r="1078" spans="1:16" x14ac:dyDescent="0.25">
      <c r="H1078" s="55"/>
      <c r="I1078" s="55"/>
      <c r="J1078" s="55"/>
      <c r="K1078" s="55"/>
      <c r="L1078" s="55"/>
      <c r="M1078" s="55"/>
      <c r="N1078" s="55"/>
      <c r="O1078" s="55"/>
      <c r="P1078" s="230"/>
    </row>
    <row r="1079" spans="1:16" x14ac:dyDescent="0.25">
      <c r="H1079" s="55"/>
      <c r="I1079" s="55"/>
      <c r="J1079" s="55"/>
      <c r="K1079" s="55"/>
      <c r="L1079" s="55"/>
      <c r="M1079" s="55"/>
      <c r="N1079" s="55"/>
      <c r="O1079" s="55"/>
      <c r="P1079" s="230"/>
    </row>
    <row r="1080" spans="1:16" x14ac:dyDescent="0.25">
      <c r="H1080" s="55"/>
      <c r="I1080" s="55"/>
      <c r="J1080" s="55"/>
      <c r="K1080" s="55"/>
      <c r="L1080" s="55"/>
      <c r="M1080" s="55"/>
      <c r="N1080" s="55"/>
      <c r="O1080" s="55"/>
      <c r="P1080" s="230"/>
    </row>
    <row r="1081" spans="1:16" x14ac:dyDescent="0.25">
      <c r="H1081" s="55"/>
      <c r="I1081" s="55"/>
      <c r="J1081" s="55"/>
      <c r="K1081" s="55"/>
      <c r="L1081" s="55"/>
      <c r="M1081" s="55"/>
      <c r="N1081" s="55"/>
      <c r="O1081" s="55"/>
      <c r="P1081" s="230"/>
    </row>
    <row r="1082" spans="1:16" x14ac:dyDescent="0.25">
      <c r="H1082" s="55"/>
      <c r="I1082" s="55"/>
      <c r="J1082" s="55"/>
      <c r="K1082" s="55"/>
      <c r="L1082" s="55"/>
      <c r="M1082" s="55"/>
      <c r="N1082" s="55"/>
      <c r="O1082" s="55"/>
      <c r="P1082" s="230"/>
    </row>
    <row r="1083" spans="1:16" x14ac:dyDescent="0.25">
      <c r="H1083" s="55"/>
      <c r="I1083" s="55"/>
      <c r="J1083" s="55"/>
      <c r="K1083" s="55"/>
      <c r="L1083" s="55"/>
      <c r="M1083" s="55"/>
      <c r="N1083" s="55"/>
      <c r="O1083" s="55"/>
      <c r="P1083" s="230"/>
    </row>
    <row r="1084" spans="1:16" x14ac:dyDescent="0.25">
      <c r="H1084" s="55"/>
      <c r="I1084" s="55"/>
      <c r="J1084" s="55"/>
      <c r="K1084" s="55"/>
      <c r="L1084" s="55"/>
      <c r="M1084" s="55"/>
      <c r="N1084" s="55"/>
      <c r="O1084" s="55"/>
      <c r="P1084" s="230"/>
    </row>
    <row r="1085" spans="1:16" x14ac:dyDescent="0.25">
      <c r="H1085" s="55"/>
      <c r="I1085" s="55"/>
      <c r="J1085" s="55"/>
      <c r="K1085" s="55"/>
      <c r="L1085" s="55"/>
      <c r="M1085" s="55"/>
      <c r="N1085" s="55"/>
      <c r="O1085" s="55"/>
      <c r="P1085" s="230"/>
    </row>
    <row r="1086" spans="1:16" x14ac:dyDescent="0.25">
      <c r="A1086" s="75"/>
      <c r="D1086" s="92"/>
      <c r="E1086" s="92"/>
      <c r="F1086" s="92"/>
      <c r="G1086" s="92"/>
      <c r="H1086" s="55"/>
      <c r="I1086" s="55"/>
      <c r="J1086" s="55"/>
      <c r="K1086" s="55"/>
      <c r="L1086" s="55"/>
      <c r="M1086" s="55"/>
      <c r="N1086" s="55"/>
      <c r="O1086" s="55"/>
      <c r="P1086" s="230"/>
    </row>
    <row r="1087" spans="1:16" x14ac:dyDescent="0.25">
      <c r="A1087" s="75"/>
      <c r="D1087" s="92"/>
      <c r="E1087" s="92"/>
      <c r="F1087" s="92"/>
      <c r="G1087" s="92"/>
      <c r="H1087" s="55"/>
      <c r="I1087" s="55"/>
      <c r="J1087" s="55"/>
      <c r="K1087" s="55"/>
      <c r="L1087" s="55"/>
      <c r="M1087" s="55"/>
      <c r="N1087" s="55"/>
      <c r="O1087" s="55"/>
      <c r="P1087" s="230"/>
    </row>
    <row r="1088" spans="1:16" x14ac:dyDescent="0.25">
      <c r="A1088" s="75"/>
      <c r="D1088" s="92"/>
      <c r="E1088" s="92"/>
      <c r="F1088" s="92"/>
      <c r="G1088" s="92"/>
      <c r="H1088" s="55"/>
      <c r="I1088" s="55"/>
      <c r="J1088" s="55"/>
      <c r="K1088" s="55"/>
      <c r="L1088" s="55"/>
      <c r="M1088" s="55"/>
      <c r="N1088" s="55"/>
      <c r="O1088" s="55"/>
      <c r="P1088" s="230"/>
    </row>
    <row r="1089" spans="1:16" x14ac:dyDescent="0.25">
      <c r="H1089" s="55"/>
      <c r="I1089" s="55"/>
      <c r="J1089" s="55"/>
      <c r="K1089" s="55"/>
      <c r="L1089" s="55"/>
      <c r="M1089" s="55"/>
      <c r="N1089" s="55"/>
      <c r="O1089" s="55"/>
      <c r="P1089" s="230"/>
    </row>
    <row r="1090" spans="1:16" x14ac:dyDescent="0.25">
      <c r="A1090" s="75"/>
      <c r="H1090" s="55"/>
      <c r="I1090" s="55"/>
      <c r="J1090" s="55"/>
      <c r="K1090" s="55"/>
      <c r="L1090" s="55"/>
      <c r="M1090" s="55"/>
      <c r="N1090" s="55"/>
      <c r="O1090" s="55"/>
      <c r="P1090" s="230"/>
    </row>
    <row r="1091" spans="1:16" x14ac:dyDescent="0.25">
      <c r="H1091" s="55"/>
      <c r="I1091" s="55"/>
      <c r="J1091" s="55"/>
      <c r="K1091" s="55"/>
      <c r="L1091" s="55"/>
      <c r="M1091" s="55"/>
      <c r="N1091" s="55"/>
      <c r="O1091" s="55"/>
      <c r="P1091" s="230"/>
    </row>
    <row r="1092" spans="1:16" x14ac:dyDescent="0.25">
      <c r="H1092" s="55"/>
      <c r="I1092" s="55"/>
      <c r="J1092" s="55"/>
      <c r="K1092" s="55"/>
      <c r="L1092" s="55"/>
      <c r="M1092" s="55"/>
      <c r="N1092" s="55"/>
      <c r="O1092" s="55"/>
      <c r="P1092" s="230"/>
    </row>
    <row r="1093" spans="1:16" x14ac:dyDescent="0.25">
      <c r="H1093" s="55"/>
      <c r="I1093" s="55"/>
      <c r="J1093" s="55"/>
      <c r="K1093" s="55"/>
      <c r="L1093" s="55"/>
      <c r="M1093" s="55"/>
      <c r="N1093" s="55"/>
      <c r="O1093" s="55"/>
      <c r="P1093" s="230"/>
    </row>
    <row r="1094" spans="1:16" x14ac:dyDescent="0.25">
      <c r="A1094" s="75"/>
      <c r="D1094" s="92"/>
      <c r="E1094" s="92"/>
      <c r="F1094" s="92"/>
      <c r="G1094" s="92"/>
      <c r="H1094" s="55"/>
      <c r="I1094" s="55"/>
      <c r="J1094" s="55"/>
      <c r="K1094" s="55"/>
      <c r="L1094" s="55"/>
      <c r="M1094" s="55"/>
      <c r="N1094" s="55"/>
      <c r="O1094" s="55"/>
      <c r="P1094" s="230"/>
    </row>
    <row r="1095" spans="1:16" x14ac:dyDescent="0.25">
      <c r="H1095" s="55"/>
      <c r="I1095" s="55"/>
      <c r="J1095" s="55"/>
      <c r="K1095" s="55"/>
      <c r="L1095" s="55"/>
      <c r="M1095" s="55"/>
      <c r="N1095" s="55"/>
      <c r="O1095" s="55"/>
      <c r="P1095" s="230"/>
    </row>
    <row r="1096" spans="1:16" x14ac:dyDescent="0.25">
      <c r="H1096" s="55"/>
      <c r="I1096" s="55"/>
      <c r="J1096" s="55"/>
      <c r="K1096" s="55"/>
      <c r="L1096" s="55"/>
      <c r="M1096" s="55"/>
      <c r="N1096" s="55"/>
      <c r="O1096" s="55"/>
      <c r="P1096" s="230"/>
    </row>
    <row r="1097" spans="1:16" x14ac:dyDescent="0.25">
      <c r="H1097" s="55"/>
      <c r="I1097" s="55"/>
      <c r="J1097" s="55"/>
      <c r="K1097" s="55"/>
      <c r="L1097" s="55"/>
      <c r="M1097" s="55"/>
      <c r="N1097" s="55"/>
      <c r="O1097" s="55"/>
      <c r="P1097" s="230"/>
    </row>
    <row r="1098" spans="1:16" x14ac:dyDescent="0.25">
      <c r="A1098" s="75"/>
      <c r="D1098" s="92"/>
      <c r="E1098" s="92"/>
      <c r="F1098" s="92"/>
      <c r="G1098" s="92"/>
      <c r="H1098" s="55"/>
      <c r="I1098" s="55"/>
      <c r="J1098" s="55"/>
      <c r="K1098" s="55"/>
      <c r="L1098" s="55"/>
      <c r="M1098" s="55"/>
      <c r="N1098" s="55"/>
      <c r="O1098" s="55"/>
      <c r="P1098" s="230"/>
    </row>
    <row r="1099" spans="1:16" x14ac:dyDescent="0.25">
      <c r="H1099" s="55"/>
      <c r="I1099" s="55"/>
      <c r="J1099" s="55"/>
      <c r="K1099" s="55"/>
      <c r="L1099" s="55"/>
      <c r="M1099" s="55"/>
      <c r="N1099" s="55"/>
      <c r="O1099" s="55"/>
      <c r="P1099" s="230"/>
    </row>
    <row r="1100" spans="1:16" x14ac:dyDescent="0.25">
      <c r="H1100" s="55"/>
      <c r="I1100" s="55"/>
      <c r="J1100" s="55"/>
      <c r="K1100" s="55"/>
      <c r="L1100" s="55"/>
      <c r="M1100" s="55"/>
      <c r="N1100" s="55"/>
      <c r="O1100" s="55"/>
      <c r="P1100" s="230"/>
    </row>
    <row r="1101" spans="1:16" x14ac:dyDescent="0.25">
      <c r="A1101" s="75"/>
      <c r="D1101" s="92"/>
      <c r="E1101" s="92"/>
      <c r="F1101" s="92"/>
      <c r="G1101" s="92"/>
      <c r="H1101" s="55"/>
      <c r="I1101" s="55"/>
      <c r="J1101" s="55"/>
      <c r="K1101" s="55"/>
      <c r="L1101" s="55"/>
      <c r="M1101" s="55"/>
      <c r="N1101" s="55"/>
      <c r="O1101" s="55"/>
      <c r="P1101" s="230"/>
    </row>
    <row r="1102" spans="1:16" x14ac:dyDescent="0.25">
      <c r="H1102" s="55"/>
      <c r="I1102" s="55"/>
      <c r="J1102" s="55"/>
      <c r="K1102" s="55"/>
      <c r="L1102" s="55"/>
      <c r="M1102" s="55"/>
      <c r="N1102" s="55"/>
      <c r="O1102" s="55"/>
      <c r="P1102" s="230"/>
    </row>
    <row r="1103" spans="1:16" x14ac:dyDescent="0.25">
      <c r="A1103" s="75"/>
      <c r="B1103" s="97"/>
      <c r="H1103" s="55"/>
      <c r="I1103" s="55"/>
      <c r="J1103" s="55"/>
      <c r="K1103" s="55"/>
      <c r="L1103" s="55"/>
      <c r="M1103" s="55"/>
      <c r="N1103" s="55"/>
      <c r="O1103" s="55"/>
      <c r="P1103" s="230"/>
    </row>
    <row r="1104" spans="1:16" x14ac:dyDescent="0.25">
      <c r="H1104" s="55"/>
      <c r="I1104" s="55"/>
      <c r="J1104" s="55"/>
      <c r="K1104" s="55"/>
      <c r="L1104" s="55"/>
      <c r="M1104" s="55"/>
      <c r="N1104" s="55"/>
      <c r="O1104" s="55"/>
      <c r="P1104" s="230"/>
    </row>
    <row r="1105" spans="1:16" x14ac:dyDescent="0.25">
      <c r="A1105" s="75"/>
      <c r="B1105" s="97"/>
      <c r="C1105" s="95"/>
      <c r="D1105" s="92"/>
      <c r="E1105" s="92"/>
      <c r="F1105" s="92"/>
      <c r="G1105" s="92"/>
      <c r="H1105" s="55"/>
      <c r="I1105" s="55"/>
      <c r="J1105" s="55"/>
      <c r="K1105" s="55"/>
      <c r="L1105" s="55"/>
      <c r="M1105" s="55"/>
      <c r="N1105" s="55"/>
      <c r="O1105" s="55"/>
      <c r="P1105" s="230"/>
    </row>
    <row r="1106" spans="1:16" x14ac:dyDescent="0.25">
      <c r="H1106" s="55"/>
      <c r="I1106" s="55"/>
      <c r="J1106" s="55"/>
      <c r="K1106" s="55"/>
      <c r="L1106" s="55"/>
      <c r="M1106" s="55"/>
      <c r="N1106" s="55"/>
      <c r="O1106" s="55"/>
      <c r="P1106" s="230"/>
    </row>
    <row r="1107" spans="1:16" x14ac:dyDescent="0.25">
      <c r="H1107" s="55"/>
      <c r="I1107" s="55"/>
      <c r="J1107" s="55"/>
      <c r="K1107" s="55"/>
      <c r="L1107" s="55"/>
      <c r="M1107" s="55"/>
      <c r="N1107" s="55"/>
      <c r="O1107" s="55"/>
      <c r="P1107" s="230"/>
    </row>
    <row r="1108" spans="1:16" x14ac:dyDescent="0.25">
      <c r="H1108" s="55"/>
      <c r="I1108" s="55"/>
      <c r="J1108" s="55"/>
      <c r="K1108" s="55"/>
      <c r="L1108" s="55"/>
      <c r="M1108" s="55"/>
      <c r="N1108" s="55"/>
      <c r="O1108" s="55"/>
      <c r="P1108" s="230"/>
    </row>
    <row r="1109" spans="1:16" x14ac:dyDescent="0.25">
      <c r="H1109" s="55"/>
      <c r="I1109" s="55"/>
      <c r="J1109" s="55"/>
      <c r="K1109" s="55"/>
      <c r="L1109" s="55"/>
      <c r="M1109" s="55"/>
      <c r="N1109" s="55"/>
      <c r="O1109" s="55"/>
      <c r="P1109" s="230"/>
    </row>
    <row r="1110" spans="1:16" x14ac:dyDescent="0.25">
      <c r="H1110" s="55"/>
      <c r="I1110" s="55"/>
      <c r="J1110" s="55"/>
      <c r="K1110" s="55"/>
      <c r="L1110" s="55"/>
      <c r="M1110" s="55"/>
      <c r="N1110" s="55"/>
      <c r="O1110" s="55"/>
      <c r="P1110" s="230"/>
    </row>
    <row r="1111" spans="1:16" x14ac:dyDescent="0.25">
      <c r="C1111" s="95"/>
      <c r="H1111" s="55"/>
      <c r="I1111" s="55"/>
      <c r="J1111" s="55"/>
      <c r="K1111" s="55"/>
      <c r="L1111" s="55"/>
      <c r="M1111" s="55"/>
      <c r="N1111" s="55"/>
      <c r="O1111" s="55"/>
      <c r="P1111" s="230"/>
    </row>
    <row r="1112" spans="1:16" x14ac:dyDescent="0.25">
      <c r="A1112" s="75"/>
      <c r="B1112" s="97"/>
      <c r="H1112" s="55"/>
      <c r="I1112" s="55"/>
      <c r="J1112" s="55"/>
      <c r="K1112" s="55"/>
      <c r="L1112" s="55"/>
      <c r="M1112" s="55"/>
      <c r="N1112" s="55"/>
      <c r="O1112" s="55"/>
      <c r="P1112" s="230"/>
    </row>
    <row r="1113" spans="1:16" x14ac:dyDescent="0.25">
      <c r="H1113" s="55"/>
      <c r="I1113" s="55"/>
      <c r="J1113" s="55"/>
      <c r="K1113" s="55"/>
      <c r="L1113" s="55"/>
      <c r="M1113" s="55"/>
      <c r="N1113" s="55"/>
      <c r="O1113" s="55"/>
      <c r="P1113" s="230"/>
    </row>
    <row r="1114" spans="1:16" x14ac:dyDescent="0.25">
      <c r="H1114" s="55"/>
      <c r="I1114" s="55"/>
      <c r="J1114" s="55"/>
      <c r="K1114" s="55"/>
      <c r="L1114" s="55"/>
      <c r="M1114" s="55"/>
      <c r="N1114" s="55"/>
      <c r="O1114" s="55"/>
      <c r="P1114" s="230"/>
    </row>
    <row r="1115" spans="1:16" x14ac:dyDescent="0.25">
      <c r="H1115" s="55"/>
      <c r="I1115" s="55"/>
      <c r="J1115" s="55"/>
      <c r="K1115" s="55"/>
      <c r="L1115" s="55"/>
      <c r="M1115" s="55"/>
      <c r="N1115" s="55"/>
      <c r="O1115" s="55"/>
      <c r="P1115" s="230"/>
    </row>
    <row r="1116" spans="1:16" x14ac:dyDescent="0.25">
      <c r="H1116" s="55"/>
      <c r="I1116" s="55"/>
      <c r="J1116" s="55"/>
      <c r="K1116" s="55"/>
      <c r="L1116" s="55"/>
      <c r="M1116" s="55"/>
      <c r="N1116" s="55"/>
      <c r="O1116" s="55"/>
      <c r="P1116" s="230"/>
    </row>
    <row r="1117" spans="1:16" x14ac:dyDescent="0.25">
      <c r="H1117" s="55"/>
      <c r="I1117" s="55"/>
      <c r="J1117" s="55"/>
      <c r="K1117" s="55"/>
      <c r="L1117" s="55"/>
      <c r="M1117" s="55"/>
      <c r="N1117" s="55"/>
      <c r="O1117" s="55"/>
      <c r="P1117" s="230"/>
    </row>
    <row r="1118" spans="1:16" x14ac:dyDescent="0.25">
      <c r="H1118" s="55"/>
      <c r="I1118" s="55"/>
      <c r="J1118" s="55"/>
      <c r="K1118" s="55"/>
      <c r="L1118" s="55"/>
      <c r="M1118" s="55"/>
      <c r="N1118" s="55"/>
      <c r="O1118" s="55"/>
      <c r="P1118" s="230"/>
    </row>
    <row r="1119" spans="1:16" x14ac:dyDescent="0.25">
      <c r="H1119" s="55"/>
      <c r="I1119" s="55"/>
      <c r="J1119" s="55"/>
      <c r="K1119" s="55"/>
      <c r="L1119" s="55"/>
      <c r="M1119" s="55"/>
      <c r="N1119" s="55"/>
      <c r="O1119" s="55"/>
      <c r="P1119" s="230"/>
    </row>
    <row r="1120" spans="1:16" x14ac:dyDescent="0.25">
      <c r="H1120" s="55"/>
      <c r="I1120" s="55"/>
      <c r="J1120" s="55"/>
      <c r="K1120" s="55"/>
      <c r="L1120" s="55"/>
      <c r="M1120" s="55"/>
      <c r="N1120" s="55"/>
      <c r="O1120" s="55"/>
      <c r="P1120" s="230"/>
    </row>
    <row r="1121" spans="1:16" x14ac:dyDescent="0.25">
      <c r="H1121" s="55"/>
      <c r="I1121" s="55"/>
      <c r="J1121" s="55"/>
      <c r="K1121" s="55"/>
      <c r="L1121" s="55"/>
      <c r="M1121" s="55"/>
      <c r="N1121" s="55"/>
      <c r="O1121" s="55"/>
      <c r="P1121" s="230"/>
    </row>
    <row r="1122" spans="1:16" x14ac:dyDescent="0.25">
      <c r="A1122" s="75"/>
      <c r="B1122" s="97"/>
      <c r="C1122" s="95"/>
      <c r="D1122" s="92"/>
      <c r="E1122" s="92"/>
      <c r="F1122" s="92"/>
      <c r="G1122" s="92"/>
      <c r="H1122" s="55"/>
      <c r="I1122" s="55"/>
      <c r="J1122" s="55"/>
      <c r="K1122" s="55"/>
      <c r="L1122" s="55"/>
      <c r="M1122" s="55"/>
      <c r="N1122" s="55"/>
      <c r="O1122" s="55"/>
      <c r="P1122" s="230"/>
    </row>
    <row r="1123" spans="1:16" x14ac:dyDescent="0.25">
      <c r="A1123" s="75"/>
      <c r="B1123" s="97"/>
      <c r="C1123" s="95"/>
      <c r="D1123" s="92"/>
      <c r="E1123" s="92"/>
      <c r="F1123" s="92"/>
      <c r="G1123" s="92"/>
      <c r="H1123" s="55"/>
      <c r="I1123" s="55"/>
      <c r="J1123" s="55"/>
      <c r="K1123" s="55"/>
      <c r="L1123" s="55"/>
      <c r="M1123" s="55"/>
      <c r="N1123" s="55"/>
      <c r="O1123" s="55"/>
      <c r="P1123" s="230"/>
    </row>
    <row r="1124" spans="1:16" x14ac:dyDescent="0.25">
      <c r="A1124" s="75"/>
      <c r="B1124" s="97"/>
      <c r="C1124" s="95"/>
      <c r="D1124" s="92"/>
      <c r="E1124" s="92"/>
      <c r="F1124" s="92"/>
      <c r="G1124" s="92"/>
      <c r="H1124" s="55"/>
      <c r="I1124" s="55"/>
      <c r="J1124" s="55"/>
      <c r="K1124" s="55"/>
      <c r="L1124" s="55"/>
      <c r="M1124" s="55"/>
      <c r="N1124" s="55"/>
      <c r="O1124" s="55"/>
      <c r="P1124" s="230"/>
    </row>
    <row r="1125" spans="1:16" x14ac:dyDescent="0.25">
      <c r="A1125" s="75"/>
      <c r="B1125" s="97"/>
      <c r="C1125" s="95"/>
      <c r="D1125" s="92"/>
      <c r="E1125" s="92"/>
      <c r="F1125" s="92"/>
      <c r="G1125" s="92"/>
      <c r="H1125" s="55"/>
      <c r="I1125" s="55"/>
      <c r="J1125" s="55"/>
      <c r="K1125" s="55"/>
      <c r="L1125" s="55"/>
      <c r="M1125" s="55"/>
      <c r="N1125" s="55"/>
      <c r="O1125" s="55"/>
      <c r="P1125" s="230"/>
    </row>
    <row r="1126" spans="1:16" x14ac:dyDescent="0.25">
      <c r="H1126" s="55"/>
      <c r="I1126" s="55"/>
      <c r="J1126" s="55"/>
      <c r="K1126" s="55"/>
      <c r="L1126" s="55"/>
      <c r="M1126" s="55"/>
      <c r="N1126" s="55"/>
      <c r="O1126" s="55"/>
      <c r="P1126" s="230"/>
    </row>
    <row r="1127" spans="1:16" x14ac:dyDescent="0.25">
      <c r="A1127" s="75"/>
      <c r="H1127" s="55"/>
      <c r="I1127" s="55"/>
      <c r="J1127" s="55"/>
      <c r="K1127" s="55"/>
      <c r="L1127" s="55"/>
      <c r="M1127" s="55"/>
      <c r="N1127" s="55"/>
      <c r="O1127" s="55"/>
      <c r="P1127" s="230"/>
    </row>
    <row r="1128" spans="1:16" x14ac:dyDescent="0.25">
      <c r="H1128" s="55"/>
      <c r="I1128" s="55"/>
      <c r="J1128" s="55"/>
      <c r="K1128" s="55"/>
      <c r="L1128" s="55"/>
      <c r="M1128" s="55"/>
      <c r="N1128" s="55"/>
      <c r="O1128" s="55"/>
      <c r="P1128" s="230"/>
    </row>
    <row r="1129" spans="1:16" x14ac:dyDescent="0.25">
      <c r="C1129" s="95"/>
      <c r="H1129" s="55"/>
      <c r="I1129" s="55"/>
      <c r="J1129" s="55"/>
      <c r="K1129" s="55"/>
      <c r="L1129" s="55"/>
      <c r="M1129" s="55"/>
      <c r="N1129" s="55"/>
      <c r="O1129" s="55"/>
      <c r="P1129" s="230"/>
    </row>
    <row r="1130" spans="1:16" x14ac:dyDescent="0.25">
      <c r="C1130" s="95"/>
      <c r="H1130" s="55"/>
      <c r="I1130" s="55"/>
      <c r="J1130" s="55"/>
      <c r="K1130" s="55"/>
      <c r="L1130" s="55"/>
      <c r="M1130" s="55"/>
      <c r="N1130" s="55"/>
      <c r="O1130" s="55"/>
      <c r="P1130" s="230"/>
    </row>
    <row r="1131" spans="1:16" x14ac:dyDescent="0.25">
      <c r="H1131" s="55"/>
      <c r="I1131" s="55"/>
      <c r="J1131" s="55"/>
      <c r="K1131" s="55"/>
      <c r="L1131" s="55"/>
      <c r="M1131" s="55"/>
      <c r="N1131" s="55"/>
      <c r="O1131" s="55"/>
      <c r="P1131" s="230"/>
    </row>
    <row r="1132" spans="1:16" x14ac:dyDescent="0.25">
      <c r="H1132" s="55"/>
      <c r="I1132" s="55"/>
      <c r="J1132" s="55"/>
      <c r="K1132" s="55"/>
      <c r="L1132" s="55"/>
      <c r="M1132" s="55"/>
      <c r="N1132" s="55"/>
      <c r="O1132" s="55"/>
      <c r="P1132" s="230"/>
    </row>
    <row r="1133" spans="1:16" x14ac:dyDescent="0.25">
      <c r="H1133" s="55"/>
      <c r="I1133" s="55"/>
      <c r="J1133" s="55"/>
      <c r="K1133" s="55"/>
      <c r="L1133" s="55"/>
      <c r="M1133" s="55"/>
      <c r="N1133" s="55"/>
      <c r="O1133" s="55"/>
      <c r="P1133" s="230"/>
    </row>
    <row r="1134" spans="1:16" x14ac:dyDescent="0.25">
      <c r="H1134" s="55"/>
      <c r="I1134" s="55"/>
      <c r="J1134" s="55"/>
      <c r="K1134" s="55"/>
      <c r="L1134" s="55"/>
      <c r="M1134" s="55"/>
      <c r="N1134" s="55"/>
      <c r="O1134" s="55"/>
      <c r="P1134" s="230"/>
    </row>
    <row r="1135" spans="1:16" x14ac:dyDescent="0.25">
      <c r="H1135" s="55"/>
      <c r="I1135" s="55"/>
      <c r="J1135" s="55"/>
      <c r="K1135" s="55"/>
      <c r="L1135" s="55"/>
      <c r="M1135" s="55"/>
      <c r="N1135" s="55"/>
      <c r="O1135" s="55"/>
      <c r="P1135" s="230"/>
    </row>
    <row r="1136" spans="1:16" x14ac:dyDescent="0.25">
      <c r="H1136" s="55"/>
      <c r="I1136" s="55"/>
      <c r="J1136" s="55"/>
      <c r="K1136" s="55"/>
      <c r="L1136" s="55"/>
      <c r="M1136" s="55"/>
      <c r="N1136" s="55"/>
      <c r="O1136" s="55"/>
      <c r="P1136" s="230"/>
    </row>
    <row r="1137" spans="1:16" x14ac:dyDescent="0.25">
      <c r="A1137" s="75"/>
      <c r="D1137" s="92"/>
      <c r="E1137" s="92"/>
      <c r="F1137" s="92"/>
      <c r="G1137" s="92"/>
      <c r="H1137" s="55"/>
      <c r="I1137" s="55"/>
      <c r="J1137" s="55"/>
      <c r="K1137" s="55"/>
      <c r="L1137" s="55"/>
      <c r="M1137" s="55"/>
      <c r="N1137" s="55"/>
      <c r="O1137" s="55"/>
      <c r="P1137" s="230"/>
    </row>
    <row r="1138" spans="1:16" x14ac:dyDescent="0.25">
      <c r="A1138" s="75"/>
      <c r="D1138" s="92"/>
      <c r="E1138" s="92"/>
      <c r="F1138" s="92"/>
      <c r="G1138" s="92"/>
      <c r="H1138" s="55"/>
      <c r="I1138" s="55"/>
      <c r="J1138" s="55"/>
      <c r="K1138" s="55"/>
      <c r="L1138" s="55"/>
      <c r="M1138" s="55"/>
      <c r="N1138" s="55"/>
      <c r="O1138" s="55"/>
      <c r="P1138" s="230"/>
    </row>
    <row r="1139" spans="1:16" x14ac:dyDescent="0.25">
      <c r="A1139" s="75"/>
      <c r="D1139" s="92"/>
      <c r="E1139" s="92"/>
      <c r="F1139" s="92"/>
      <c r="G1139" s="92"/>
      <c r="H1139" s="55"/>
      <c r="I1139" s="55"/>
      <c r="J1139" s="55"/>
      <c r="K1139" s="55"/>
      <c r="L1139" s="55"/>
      <c r="M1139" s="55"/>
      <c r="N1139" s="55"/>
      <c r="O1139" s="55"/>
      <c r="P1139" s="230"/>
    </row>
    <row r="1140" spans="1:16" x14ac:dyDescent="0.25">
      <c r="A1140" s="75"/>
      <c r="D1140" s="92"/>
      <c r="E1140" s="92"/>
      <c r="F1140" s="92"/>
      <c r="G1140" s="92"/>
      <c r="H1140" s="55"/>
      <c r="I1140" s="55"/>
      <c r="J1140" s="55"/>
      <c r="K1140" s="55"/>
      <c r="L1140" s="55"/>
      <c r="M1140" s="55"/>
      <c r="N1140" s="55"/>
      <c r="O1140" s="55"/>
      <c r="P1140" s="230"/>
    </row>
    <row r="1141" spans="1:16" x14ac:dyDescent="0.25">
      <c r="H1141" s="55"/>
      <c r="I1141" s="55"/>
      <c r="J1141" s="55"/>
      <c r="K1141" s="55"/>
      <c r="L1141" s="55"/>
      <c r="M1141" s="55"/>
      <c r="N1141" s="55"/>
      <c r="O1141" s="55"/>
      <c r="P1141" s="230"/>
    </row>
    <row r="1142" spans="1:16" x14ac:dyDescent="0.25">
      <c r="A1142" s="75"/>
      <c r="H1142" s="55"/>
      <c r="I1142" s="55"/>
      <c r="J1142" s="55"/>
      <c r="K1142" s="55"/>
      <c r="L1142" s="55"/>
      <c r="M1142" s="55"/>
      <c r="N1142" s="55"/>
      <c r="O1142" s="55"/>
      <c r="P1142" s="230"/>
    </row>
    <row r="1143" spans="1:16" x14ac:dyDescent="0.25">
      <c r="H1143" s="55"/>
      <c r="I1143" s="55"/>
      <c r="J1143" s="55"/>
      <c r="K1143" s="55"/>
      <c r="L1143" s="55"/>
      <c r="M1143" s="55"/>
      <c r="N1143" s="55"/>
      <c r="O1143" s="55"/>
      <c r="P1143" s="230"/>
    </row>
    <row r="1144" spans="1:16" x14ac:dyDescent="0.25">
      <c r="H1144" s="55"/>
      <c r="I1144" s="55"/>
      <c r="J1144" s="55"/>
      <c r="K1144" s="55"/>
      <c r="L1144" s="55"/>
      <c r="M1144" s="55"/>
      <c r="N1144" s="55"/>
      <c r="O1144" s="55"/>
      <c r="P1144" s="230"/>
    </row>
    <row r="1145" spans="1:16" x14ac:dyDescent="0.25">
      <c r="H1145" s="55"/>
      <c r="I1145" s="55"/>
      <c r="J1145" s="55"/>
      <c r="K1145" s="55"/>
      <c r="L1145" s="55"/>
      <c r="M1145" s="55"/>
      <c r="N1145" s="55"/>
      <c r="O1145" s="55"/>
      <c r="P1145" s="230"/>
    </row>
    <row r="1146" spans="1:16" x14ac:dyDescent="0.25">
      <c r="H1146" s="55"/>
      <c r="I1146" s="55"/>
      <c r="J1146" s="55"/>
      <c r="K1146" s="55"/>
      <c r="L1146" s="55"/>
      <c r="M1146" s="55"/>
      <c r="N1146" s="55"/>
      <c r="O1146" s="55"/>
      <c r="P1146" s="230"/>
    </row>
    <row r="1147" spans="1:16" x14ac:dyDescent="0.25">
      <c r="A1147" s="75"/>
      <c r="D1147" s="92"/>
      <c r="E1147" s="92"/>
      <c r="F1147" s="92"/>
      <c r="G1147" s="92"/>
      <c r="H1147" s="55"/>
      <c r="I1147" s="55"/>
      <c r="J1147" s="55"/>
      <c r="K1147" s="55"/>
      <c r="L1147" s="55"/>
      <c r="M1147" s="55"/>
      <c r="N1147" s="55"/>
      <c r="O1147" s="55"/>
      <c r="P1147" s="230"/>
    </row>
    <row r="1148" spans="1:16" x14ac:dyDescent="0.25">
      <c r="H1148" s="55"/>
      <c r="I1148" s="55"/>
      <c r="J1148" s="55"/>
      <c r="K1148" s="55"/>
      <c r="L1148" s="55"/>
      <c r="M1148" s="55"/>
      <c r="N1148" s="55"/>
      <c r="O1148" s="55"/>
      <c r="P1148" s="230"/>
    </row>
    <row r="1149" spans="1:16" x14ac:dyDescent="0.25">
      <c r="A1149" s="75"/>
      <c r="H1149" s="55"/>
      <c r="I1149" s="55"/>
      <c r="J1149" s="55"/>
      <c r="K1149" s="55"/>
      <c r="L1149" s="55"/>
      <c r="M1149" s="55"/>
      <c r="N1149" s="55"/>
      <c r="O1149" s="55"/>
      <c r="P1149" s="230"/>
    </row>
    <row r="1150" spans="1:16" x14ac:dyDescent="0.25">
      <c r="H1150" s="55"/>
      <c r="I1150" s="55"/>
      <c r="J1150" s="55"/>
      <c r="K1150" s="55"/>
      <c r="L1150" s="55"/>
      <c r="M1150" s="55"/>
      <c r="N1150" s="55"/>
      <c r="O1150" s="55"/>
      <c r="P1150" s="230"/>
    </row>
    <row r="1151" spans="1:16" x14ac:dyDescent="0.25">
      <c r="A1151" s="75"/>
      <c r="B1151" s="97"/>
      <c r="C1151" s="95"/>
      <c r="D1151" s="92"/>
      <c r="E1151" s="92"/>
      <c r="F1151" s="92"/>
      <c r="G1151" s="92"/>
      <c r="H1151" s="55"/>
      <c r="I1151" s="55"/>
      <c r="J1151" s="55"/>
      <c r="K1151" s="55"/>
      <c r="L1151" s="55"/>
      <c r="M1151" s="55"/>
      <c r="N1151" s="55"/>
      <c r="O1151" s="55"/>
      <c r="P1151" s="230"/>
    </row>
    <row r="1152" spans="1:16" x14ac:dyDescent="0.25">
      <c r="H1152" s="55"/>
      <c r="I1152" s="55"/>
      <c r="J1152" s="55"/>
      <c r="K1152" s="55"/>
      <c r="L1152" s="55"/>
      <c r="M1152" s="55"/>
      <c r="N1152" s="55"/>
      <c r="O1152" s="55"/>
      <c r="P1152" s="230"/>
    </row>
    <row r="1153" spans="1:16" x14ac:dyDescent="0.25">
      <c r="A1153" s="75"/>
      <c r="B1153" s="97"/>
      <c r="C1153" s="95"/>
      <c r="D1153" s="92"/>
      <c r="E1153" s="92"/>
      <c r="F1153" s="92"/>
      <c r="G1153" s="92"/>
      <c r="H1153" s="55"/>
      <c r="I1153" s="55"/>
      <c r="J1153" s="55"/>
      <c r="K1153" s="55"/>
      <c r="L1153" s="55"/>
      <c r="M1153" s="55"/>
      <c r="N1153" s="55"/>
      <c r="O1153" s="55"/>
      <c r="P1153" s="230"/>
    </row>
    <row r="1154" spans="1:16" x14ac:dyDescent="0.25">
      <c r="A1154" s="75"/>
      <c r="B1154" s="97"/>
      <c r="H1154" s="55"/>
      <c r="I1154" s="55"/>
      <c r="J1154" s="55"/>
      <c r="K1154" s="55"/>
      <c r="L1154" s="55"/>
      <c r="M1154" s="55"/>
      <c r="N1154" s="55"/>
      <c r="O1154" s="55"/>
      <c r="P1154" s="230"/>
    </row>
    <row r="1155" spans="1:16" x14ac:dyDescent="0.25">
      <c r="H1155" s="55"/>
      <c r="I1155" s="55"/>
      <c r="J1155" s="55"/>
      <c r="K1155" s="55"/>
      <c r="L1155" s="55"/>
      <c r="M1155" s="55"/>
      <c r="N1155" s="55"/>
      <c r="O1155" s="55"/>
      <c r="P1155" s="230"/>
    </row>
    <row r="1156" spans="1:16" x14ac:dyDescent="0.25">
      <c r="H1156" s="55"/>
      <c r="I1156" s="55"/>
      <c r="J1156" s="55"/>
      <c r="K1156" s="55"/>
      <c r="L1156" s="55"/>
      <c r="M1156" s="55"/>
      <c r="N1156" s="55"/>
      <c r="O1156" s="55"/>
      <c r="P1156" s="230"/>
    </row>
    <row r="1157" spans="1:16" x14ac:dyDescent="0.25">
      <c r="H1157" s="55"/>
      <c r="I1157" s="55"/>
      <c r="J1157" s="55"/>
      <c r="K1157" s="55"/>
      <c r="L1157" s="55"/>
      <c r="M1157" s="55"/>
      <c r="N1157" s="55"/>
      <c r="O1157" s="55"/>
      <c r="P1157" s="230"/>
    </row>
    <row r="1158" spans="1:16" x14ac:dyDescent="0.25">
      <c r="H1158" s="55"/>
      <c r="I1158" s="55"/>
      <c r="J1158" s="55"/>
      <c r="K1158" s="55"/>
      <c r="L1158" s="55"/>
      <c r="M1158" s="55"/>
      <c r="N1158" s="55"/>
      <c r="O1158" s="55"/>
      <c r="P1158" s="230"/>
    </row>
    <row r="1159" spans="1:16" x14ac:dyDescent="0.25">
      <c r="C1159" s="95"/>
      <c r="H1159" s="55"/>
      <c r="I1159" s="55"/>
      <c r="J1159" s="55"/>
      <c r="K1159" s="55"/>
      <c r="L1159" s="55"/>
      <c r="M1159" s="55"/>
      <c r="N1159" s="55"/>
      <c r="O1159" s="55"/>
      <c r="P1159" s="230"/>
    </row>
    <row r="1160" spans="1:16" x14ac:dyDescent="0.25">
      <c r="A1160" s="75"/>
      <c r="B1160" s="97"/>
      <c r="H1160" s="55"/>
      <c r="I1160" s="55"/>
      <c r="J1160" s="55"/>
      <c r="K1160" s="55"/>
      <c r="L1160" s="55"/>
      <c r="M1160" s="55"/>
      <c r="N1160" s="55"/>
      <c r="O1160" s="55"/>
      <c r="P1160" s="230"/>
    </row>
    <row r="1161" spans="1:16" x14ac:dyDescent="0.25">
      <c r="H1161" s="55"/>
      <c r="I1161" s="55"/>
      <c r="J1161" s="55"/>
      <c r="K1161" s="55"/>
      <c r="L1161" s="55"/>
      <c r="M1161" s="55"/>
      <c r="N1161" s="55"/>
      <c r="O1161" s="55"/>
      <c r="P1161" s="230"/>
    </row>
    <row r="1162" spans="1:16" x14ac:dyDescent="0.25">
      <c r="H1162" s="55"/>
      <c r="I1162" s="55"/>
      <c r="J1162" s="55"/>
      <c r="K1162" s="55"/>
      <c r="L1162" s="55"/>
      <c r="M1162" s="55"/>
      <c r="N1162" s="55"/>
      <c r="O1162" s="55"/>
      <c r="P1162" s="230"/>
    </row>
    <row r="1163" spans="1:16" x14ac:dyDescent="0.25">
      <c r="H1163" s="55"/>
      <c r="I1163" s="55"/>
      <c r="J1163" s="55"/>
      <c r="K1163" s="55"/>
      <c r="L1163" s="55"/>
      <c r="M1163" s="55"/>
      <c r="N1163" s="55"/>
      <c r="O1163" s="55"/>
      <c r="P1163" s="230"/>
    </row>
    <row r="1164" spans="1:16" x14ac:dyDescent="0.25">
      <c r="H1164" s="55"/>
      <c r="I1164" s="55"/>
      <c r="J1164" s="55"/>
      <c r="K1164" s="55"/>
      <c r="L1164" s="55"/>
      <c r="M1164" s="55"/>
      <c r="N1164" s="55"/>
      <c r="O1164" s="55"/>
      <c r="P1164" s="230"/>
    </row>
    <row r="1165" spans="1:16" x14ac:dyDescent="0.25">
      <c r="H1165" s="55"/>
      <c r="I1165" s="55"/>
      <c r="J1165" s="55"/>
      <c r="K1165" s="55"/>
      <c r="L1165" s="55"/>
      <c r="M1165" s="55"/>
      <c r="N1165" s="55"/>
      <c r="O1165" s="55"/>
      <c r="P1165" s="230"/>
    </row>
    <row r="1166" spans="1:16" x14ac:dyDescent="0.25">
      <c r="H1166" s="55"/>
      <c r="I1166" s="55"/>
      <c r="J1166" s="55"/>
      <c r="K1166" s="55"/>
      <c r="L1166" s="55"/>
      <c r="M1166" s="55"/>
      <c r="N1166" s="55"/>
      <c r="O1166" s="55"/>
      <c r="P1166" s="230"/>
    </row>
    <row r="1167" spans="1:16" x14ac:dyDescent="0.25">
      <c r="A1167" s="75"/>
      <c r="B1167" s="97"/>
      <c r="C1167" s="95"/>
      <c r="D1167" s="92"/>
      <c r="E1167" s="92"/>
      <c r="F1167" s="92"/>
      <c r="G1167" s="92"/>
      <c r="H1167" s="55"/>
      <c r="I1167" s="55"/>
      <c r="J1167" s="55"/>
      <c r="K1167" s="55"/>
      <c r="L1167" s="55"/>
      <c r="M1167" s="55"/>
      <c r="N1167" s="55"/>
      <c r="O1167" s="55"/>
      <c r="P1167" s="230"/>
    </row>
    <row r="1168" spans="1:16" x14ac:dyDescent="0.25">
      <c r="A1168" s="75"/>
      <c r="B1168" s="97"/>
      <c r="C1168" s="95"/>
      <c r="D1168" s="92"/>
      <c r="E1168" s="92"/>
      <c r="F1168" s="92"/>
      <c r="G1168" s="92"/>
      <c r="H1168" s="55"/>
      <c r="I1168" s="55"/>
      <c r="J1168" s="55"/>
      <c r="K1168" s="55"/>
      <c r="L1168" s="55"/>
      <c r="M1168" s="55"/>
      <c r="N1168" s="55"/>
      <c r="O1168" s="55"/>
      <c r="P1168" s="230"/>
    </row>
    <row r="1169" spans="1:16" x14ac:dyDescent="0.25">
      <c r="A1169" s="75"/>
      <c r="B1169" s="97"/>
      <c r="C1169" s="95"/>
      <c r="D1169" s="92"/>
      <c r="E1169" s="92"/>
      <c r="F1169" s="92"/>
      <c r="G1169" s="92"/>
      <c r="H1169" s="55"/>
      <c r="I1169" s="55"/>
      <c r="J1169" s="55"/>
      <c r="K1169" s="55"/>
      <c r="L1169" s="55"/>
      <c r="M1169" s="55"/>
      <c r="N1169" s="55"/>
      <c r="O1169" s="55"/>
      <c r="P1169" s="230"/>
    </row>
    <row r="1170" spans="1:16" x14ac:dyDescent="0.25">
      <c r="H1170" s="55"/>
      <c r="I1170" s="55"/>
      <c r="J1170" s="55"/>
      <c r="K1170" s="55"/>
      <c r="L1170" s="55"/>
      <c r="M1170" s="55"/>
      <c r="N1170" s="55"/>
      <c r="O1170" s="55"/>
      <c r="P1170" s="230"/>
    </row>
    <row r="1171" spans="1:16" x14ac:dyDescent="0.25">
      <c r="A1171" s="75"/>
      <c r="H1171" s="55"/>
      <c r="I1171" s="55"/>
      <c r="J1171" s="55"/>
      <c r="K1171" s="55"/>
      <c r="L1171" s="55"/>
      <c r="M1171" s="55"/>
      <c r="N1171" s="55"/>
      <c r="O1171" s="55"/>
      <c r="P1171" s="230"/>
    </row>
    <row r="1172" spans="1:16" x14ac:dyDescent="0.25">
      <c r="H1172" s="55"/>
      <c r="I1172" s="55"/>
      <c r="J1172" s="55"/>
      <c r="K1172" s="55"/>
      <c r="L1172" s="55"/>
      <c r="M1172" s="55"/>
      <c r="N1172" s="55"/>
      <c r="O1172" s="55"/>
      <c r="P1172" s="230"/>
    </row>
    <row r="1173" spans="1:16" x14ac:dyDescent="0.25">
      <c r="H1173" s="55"/>
      <c r="I1173" s="55"/>
      <c r="J1173" s="55"/>
      <c r="K1173" s="55"/>
      <c r="L1173" s="55"/>
      <c r="M1173" s="55"/>
      <c r="N1173" s="55"/>
      <c r="O1173" s="55"/>
      <c r="P1173" s="230"/>
    </row>
    <row r="1174" spans="1:16" x14ac:dyDescent="0.25">
      <c r="H1174" s="55"/>
      <c r="I1174" s="55"/>
      <c r="J1174" s="55"/>
      <c r="K1174" s="55"/>
      <c r="L1174" s="55"/>
      <c r="M1174" s="55"/>
      <c r="N1174" s="55"/>
      <c r="O1174" s="55"/>
      <c r="P1174" s="230"/>
    </row>
    <row r="1175" spans="1:16" x14ac:dyDescent="0.25">
      <c r="H1175" s="55"/>
      <c r="I1175" s="55"/>
      <c r="J1175" s="55"/>
      <c r="K1175" s="55"/>
      <c r="L1175" s="55"/>
      <c r="M1175" s="55"/>
      <c r="N1175" s="55"/>
      <c r="O1175" s="55"/>
      <c r="P1175" s="230"/>
    </row>
    <row r="1176" spans="1:16" x14ac:dyDescent="0.25">
      <c r="H1176" s="55"/>
      <c r="I1176" s="55"/>
      <c r="J1176" s="55"/>
      <c r="K1176" s="55"/>
      <c r="L1176" s="55"/>
      <c r="M1176" s="55"/>
      <c r="N1176" s="55"/>
      <c r="O1176" s="55"/>
      <c r="P1176" s="230"/>
    </row>
    <row r="1177" spans="1:16" x14ac:dyDescent="0.25">
      <c r="H1177" s="55"/>
      <c r="I1177" s="55"/>
      <c r="J1177" s="55"/>
      <c r="K1177" s="55"/>
      <c r="L1177" s="55"/>
      <c r="M1177" s="55"/>
      <c r="N1177" s="55"/>
      <c r="O1177" s="55"/>
      <c r="P1177" s="230"/>
    </row>
    <row r="1178" spans="1:16" x14ac:dyDescent="0.25">
      <c r="H1178" s="55"/>
      <c r="I1178" s="55"/>
      <c r="J1178" s="55"/>
      <c r="K1178" s="55"/>
      <c r="L1178" s="55"/>
      <c r="M1178" s="55"/>
      <c r="N1178" s="55"/>
      <c r="O1178" s="55"/>
      <c r="P1178" s="230"/>
    </row>
    <row r="1179" spans="1:16" x14ac:dyDescent="0.25">
      <c r="H1179" s="55"/>
      <c r="I1179" s="55"/>
      <c r="J1179" s="55"/>
      <c r="K1179" s="55"/>
      <c r="L1179" s="55"/>
      <c r="M1179" s="55"/>
      <c r="N1179" s="55"/>
      <c r="O1179" s="55"/>
      <c r="P1179" s="230"/>
    </row>
    <row r="1180" spans="1:16" x14ac:dyDescent="0.25">
      <c r="H1180" s="55"/>
      <c r="I1180" s="55"/>
      <c r="J1180" s="55"/>
      <c r="K1180" s="55"/>
      <c r="L1180" s="55"/>
      <c r="M1180" s="55"/>
      <c r="N1180" s="55"/>
      <c r="O1180" s="55"/>
      <c r="P1180" s="230"/>
    </row>
    <row r="1181" spans="1:16" x14ac:dyDescent="0.25">
      <c r="H1181" s="55"/>
      <c r="I1181" s="55"/>
      <c r="J1181" s="55"/>
      <c r="K1181" s="55"/>
      <c r="L1181" s="55"/>
      <c r="M1181" s="55"/>
      <c r="N1181" s="55"/>
      <c r="O1181" s="55"/>
      <c r="P1181" s="230"/>
    </row>
    <row r="1182" spans="1:16" x14ac:dyDescent="0.25">
      <c r="A1182" s="75"/>
      <c r="D1182" s="92"/>
      <c r="E1182" s="92"/>
      <c r="F1182" s="92"/>
      <c r="G1182" s="92"/>
      <c r="H1182" s="55"/>
      <c r="I1182" s="55"/>
      <c r="J1182" s="55"/>
      <c r="K1182" s="55"/>
      <c r="L1182" s="55"/>
      <c r="M1182" s="55"/>
      <c r="N1182" s="55"/>
      <c r="O1182" s="55"/>
      <c r="P1182" s="230"/>
    </row>
    <row r="1183" spans="1:16" x14ac:dyDescent="0.25">
      <c r="A1183" s="75"/>
      <c r="D1183" s="92"/>
      <c r="E1183" s="92"/>
      <c r="F1183" s="92"/>
      <c r="G1183" s="92"/>
      <c r="H1183" s="55"/>
      <c r="I1183" s="55"/>
      <c r="J1183" s="55"/>
      <c r="K1183" s="55"/>
      <c r="L1183" s="55"/>
      <c r="M1183" s="55"/>
      <c r="N1183" s="55"/>
      <c r="O1183" s="55"/>
      <c r="P1183" s="230"/>
    </row>
    <row r="1184" spans="1:16" x14ac:dyDescent="0.25">
      <c r="A1184" s="75"/>
      <c r="D1184" s="92"/>
      <c r="E1184" s="92"/>
      <c r="F1184" s="92"/>
      <c r="G1184" s="92"/>
      <c r="H1184" s="55"/>
      <c r="I1184" s="55"/>
      <c r="J1184" s="55"/>
      <c r="K1184" s="55"/>
      <c r="L1184" s="55"/>
      <c r="M1184" s="55"/>
      <c r="N1184" s="55"/>
      <c r="O1184" s="55"/>
      <c r="P1184" s="230"/>
    </row>
    <row r="1185" spans="1:16" x14ac:dyDescent="0.25">
      <c r="A1185" s="75"/>
      <c r="D1185" s="92"/>
      <c r="E1185" s="92"/>
      <c r="F1185" s="92"/>
      <c r="G1185" s="92"/>
      <c r="H1185" s="55"/>
      <c r="I1185" s="55"/>
      <c r="J1185" s="55"/>
      <c r="K1185" s="55"/>
      <c r="L1185" s="55"/>
      <c r="M1185" s="55"/>
      <c r="N1185" s="55"/>
      <c r="O1185" s="55"/>
      <c r="P1185" s="230"/>
    </row>
    <row r="1186" spans="1:16" x14ac:dyDescent="0.25">
      <c r="H1186" s="55"/>
      <c r="I1186" s="55"/>
      <c r="J1186" s="55"/>
      <c r="K1186" s="55"/>
      <c r="L1186" s="55"/>
      <c r="M1186" s="55"/>
      <c r="N1186" s="55"/>
      <c r="O1186" s="55"/>
      <c r="P1186" s="230"/>
    </row>
    <row r="1187" spans="1:16" x14ac:dyDescent="0.25">
      <c r="A1187" s="75"/>
      <c r="H1187" s="55"/>
      <c r="I1187" s="55"/>
      <c r="J1187" s="55"/>
      <c r="K1187" s="55"/>
      <c r="L1187" s="55"/>
      <c r="M1187" s="55"/>
      <c r="N1187" s="55"/>
      <c r="O1187" s="55"/>
      <c r="P1187" s="230"/>
    </row>
    <row r="1188" spans="1:16" x14ac:dyDescent="0.25">
      <c r="H1188" s="55"/>
      <c r="I1188" s="55"/>
      <c r="J1188" s="55"/>
      <c r="K1188" s="55"/>
      <c r="L1188" s="55"/>
      <c r="M1188" s="55"/>
      <c r="N1188" s="55"/>
      <c r="O1188" s="55"/>
      <c r="P1188" s="230"/>
    </row>
    <row r="1189" spans="1:16" x14ac:dyDescent="0.25">
      <c r="H1189" s="55"/>
      <c r="I1189" s="55"/>
      <c r="J1189" s="55"/>
      <c r="K1189" s="55"/>
      <c r="L1189" s="55"/>
      <c r="M1189" s="55"/>
      <c r="N1189" s="55"/>
      <c r="O1189" s="55"/>
      <c r="P1189" s="230"/>
    </row>
    <row r="1190" spans="1:16" x14ac:dyDescent="0.25">
      <c r="H1190" s="55"/>
      <c r="I1190" s="55"/>
      <c r="J1190" s="55"/>
      <c r="K1190" s="55"/>
      <c r="L1190" s="55"/>
      <c r="M1190" s="55"/>
      <c r="N1190" s="55"/>
      <c r="O1190" s="55"/>
      <c r="P1190" s="230"/>
    </row>
    <row r="1191" spans="1:16" x14ac:dyDescent="0.25">
      <c r="A1191" s="75"/>
      <c r="D1191" s="92"/>
      <c r="E1191" s="92"/>
      <c r="F1191" s="92"/>
      <c r="G1191" s="92"/>
      <c r="H1191" s="55"/>
      <c r="I1191" s="55"/>
      <c r="J1191" s="55"/>
      <c r="K1191" s="55"/>
      <c r="L1191" s="55"/>
      <c r="M1191" s="55"/>
      <c r="N1191" s="55"/>
      <c r="O1191" s="55"/>
      <c r="P1191" s="230"/>
    </row>
    <row r="1192" spans="1:16" x14ac:dyDescent="0.25">
      <c r="H1192" s="55"/>
      <c r="I1192" s="55"/>
      <c r="J1192" s="55"/>
      <c r="K1192" s="55"/>
      <c r="L1192" s="55"/>
      <c r="M1192" s="55"/>
      <c r="N1192" s="55"/>
      <c r="O1192" s="55"/>
      <c r="P1192" s="230"/>
    </row>
    <row r="1193" spans="1:16" x14ac:dyDescent="0.25">
      <c r="A1193" s="75"/>
      <c r="H1193" s="55"/>
      <c r="I1193" s="55"/>
      <c r="J1193" s="55"/>
      <c r="K1193" s="55"/>
      <c r="L1193" s="55"/>
      <c r="M1193" s="55"/>
      <c r="N1193" s="55"/>
      <c r="O1193" s="55"/>
      <c r="P1193" s="230"/>
    </row>
    <row r="1194" spans="1:16" x14ac:dyDescent="0.25">
      <c r="H1194" s="55"/>
      <c r="I1194" s="55"/>
      <c r="J1194" s="55"/>
      <c r="K1194" s="55"/>
      <c r="L1194" s="55"/>
      <c r="M1194" s="55"/>
      <c r="N1194" s="55"/>
      <c r="O1194" s="55"/>
      <c r="P1194" s="230"/>
    </row>
    <row r="1195" spans="1:16" x14ac:dyDescent="0.25">
      <c r="A1195" s="75"/>
      <c r="B1195" s="97"/>
      <c r="C1195" s="95"/>
      <c r="D1195" s="92"/>
      <c r="E1195" s="92"/>
      <c r="F1195" s="92"/>
      <c r="G1195" s="92"/>
      <c r="H1195" s="55"/>
      <c r="I1195" s="55"/>
      <c r="J1195" s="55"/>
      <c r="K1195" s="55"/>
      <c r="L1195" s="55"/>
      <c r="M1195" s="55"/>
      <c r="N1195" s="55"/>
      <c r="O1195" s="55"/>
      <c r="P1195" s="230"/>
    </row>
    <row r="1196" spans="1:16" x14ac:dyDescent="0.25">
      <c r="H1196" s="55"/>
      <c r="I1196" s="55"/>
      <c r="J1196" s="55"/>
      <c r="K1196" s="55"/>
      <c r="L1196" s="55"/>
      <c r="M1196" s="55"/>
      <c r="N1196" s="55"/>
      <c r="O1196" s="55"/>
      <c r="P1196" s="230"/>
    </row>
    <row r="1197" spans="1:16" x14ac:dyDescent="0.25">
      <c r="H1197" s="55"/>
      <c r="I1197" s="55"/>
      <c r="J1197" s="55"/>
      <c r="K1197" s="55"/>
      <c r="L1197" s="55"/>
      <c r="M1197" s="55"/>
      <c r="N1197" s="55"/>
      <c r="O1197" s="55"/>
      <c r="P1197" s="230"/>
    </row>
    <row r="1198" spans="1:16" x14ac:dyDescent="0.25">
      <c r="A1198" s="75"/>
      <c r="D1198" s="92"/>
      <c r="E1198" s="92"/>
      <c r="F1198" s="92"/>
      <c r="G1198" s="92"/>
      <c r="H1198" s="55"/>
      <c r="I1198" s="55"/>
      <c r="J1198" s="55"/>
      <c r="K1198" s="55"/>
      <c r="L1198" s="55"/>
      <c r="M1198" s="55"/>
      <c r="N1198" s="55"/>
      <c r="O1198" s="55"/>
      <c r="P1198" s="230"/>
    </row>
    <row r="1199" spans="1:16" x14ac:dyDescent="0.25">
      <c r="H1199" s="55"/>
      <c r="I1199" s="55"/>
      <c r="J1199" s="55"/>
      <c r="K1199" s="55"/>
      <c r="L1199" s="55"/>
      <c r="M1199" s="55"/>
      <c r="N1199" s="55"/>
      <c r="O1199" s="55"/>
      <c r="P1199" s="230"/>
    </row>
    <row r="1200" spans="1:16" x14ac:dyDescent="0.25">
      <c r="A1200" s="75"/>
      <c r="B1200" s="97"/>
      <c r="H1200" s="55"/>
      <c r="I1200" s="55"/>
      <c r="J1200" s="55"/>
      <c r="K1200" s="55"/>
      <c r="L1200" s="55"/>
      <c r="M1200" s="55"/>
      <c r="N1200" s="55"/>
      <c r="O1200" s="55"/>
      <c r="P1200" s="230"/>
    </row>
    <row r="1201" spans="1:16" x14ac:dyDescent="0.25">
      <c r="A1201" s="75"/>
      <c r="B1201" s="97"/>
      <c r="H1201" s="55"/>
      <c r="I1201" s="55"/>
      <c r="J1201" s="55"/>
      <c r="K1201" s="55"/>
      <c r="L1201" s="55"/>
      <c r="M1201" s="55"/>
      <c r="N1201" s="55"/>
      <c r="O1201" s="55"/>
      <c r="P1201" s="230"/>
    </row>
    <row r="1202" spans="1:16" x14ac:dyDescent="0.25">
      <c r="A1202" s="75"/>
      <c r="B1202" s="97"/>
      <c r="H1202" s="55"/>
      <c r="I1202" s="55"/>
      <c r="J1202" s="55"/>
      <c r="K1202" s="55"/>
      <c r="L1202" s="55"/>
      <c r="M1202" s="55"/>
      <c r="N1202" s="55"/>
      <c r="O1202" s="55"/>
      <c r="P1202" s="230"/>
    </row>
    <row r="1203" spans="1:16" x14ac:dyDescent="0.25">
      <c r="A1203" s="75"/>
      <c r="B1203" s="97"/>
      <c r="H1203" s="55"/>
      <c r="I1203" s="55"/>
      <c r="J1203" s="55"/>
      <c r="K1203" s="55"/>
      <c r="L1203" s="55"/>
      <c r="M1203" s="55"/>
      <c r="N1203" s="55"/>
      <c r="O1203" s="55"/>
      <c r="P1203" s="230"/>
    </row>
    <row r="1204" spans="1:16" x14ac:dyDescent="0.25">
      <c r="A1204" s="75"/>
      <c r="B1204" s="97"/>
      <c r="H1204" s="55"/>
      <c r="I1204" s="55"/>
      <c r="J1204" s="55"/>
      <c r="K1204" s="55"/>
      <c r="L1204" s="55"/>
      <c r="M1204" s="55"/>
      <c r="N1204" s="55"/>
      <c r="O1204" s="55"/>
      <c r="P1204" s="230"/>
    </row>
    <row r="1205" spans="1:16" x14ac:dyDescent="0.25">
      <c r="H1205" s="55"/>
      <c r="I1205" s="55"/>
      <c r="J1205" s="55"/>
      <c r="K1205" s="55"/>
      <c r="L1205" s="55"/>
      <c r="M1205" s="55"/>
      <c r="N1205" s="55"/>
      <c r="O1205" s="55"/>
      <c r="P1205" s="230"/>
    </row>
    <row r="1206" spans="1:16" x14ac:dyDescent="0.25">
      <c r="H1206" s="55"/>
      <c r="I1206" s="55"/>
      <c r="J1206" s="55"/>
      <c r="K1206" s="55"/>
      <c r="L1206" s="55"/>
      <c r="M1206" s="55"/>
      <c r="N1206" s="55"/>
      <c r="O1206" s="55"/>
      <c r="P1206" s="230"/>
    </row>
    <row r="1207" spans="1:16" x14ac:dyDescent="0.25">
      <c r="C1207" s="95"/>
      <c r="H1207" s="55"/>
      <c r="I1207" s="55"/>
      <c r="J1207" s="55"/>
      <c r="K1207" s="55"/>
      <c r="L1207" s="55"/>
      <c r="M1207" s="55"/>
      <c r="N1207" s="55"/>
      <c r="O1207" s="55"/>
      <c r="P1207" s="230"/>
    </row>
    <row r="1208" spans="1:16" x14ac:dyDescent="0.25">
      <c r="A1208" s="75"/>
      <c r="B1208" s="97"/>
      <c r="H1208" s="55"/>
      <c r="I1208" s="55"/>
      <c r="J1208" s="55"/>
      <c r="K1208" s="55"/>
      <c r="L1208" s="55"/>
      <c r="M1208" s="55"/>
      <c r="N1208" s="55"/>
      <c r="O1208" s="55"/>
      <c r="P1208" s="230"/>
    </row>
    <row r="1209" spans="1:16" x14ac:dyDescent="0.25">
      <c r="H1209" s="55"/>
      <c r="I1209" s="55"/>
      <c r="J1209" s="55"/>
      <c r="K1209" s="55"/>
      <c r="L1209" s="55"/>
      <c r="M1209" s="55"/>
      <c r="N1209" s="55"/>
      <c r="O1209" s="55"/>
      <c r="P1209" s="230"/>
    </row>
    <row r="1210" spans="1:16" x14ac:dyDescent="0.25">
      <c r="H1210" s="55"/>
      <c r="I1210" s="55"/>
      <c r="J1210" s="55"/>
      <c r="K1210" s="55"/>
      <c r="L1210" s="55"/>
      <c r="M1210" s="55"/>
      <c r="N1210" s="55"/>
      <c r="O1210" s="55"/>
      <c r="P1210" s="230"/>
    </row>
    <row r="1211" spans="1:16" x14ac:dyDescent="0.25">
      <c r="H1211" s="55"/>
      <c r="I1211" s="55"/>
      <c r="J1211" s="55"/>
      <c r="K1211" s="55"/>
      <c r="L1211" s="55"/>
      <c r="M1211" s="55"/>
      <c r="N1211" s="55"/>
      <c r="O1211" s="55"/>
      <c r="P1211" s="230"/>
    </row>
    <row r="1212" spans="1:16" x14ac:dyDescent="0.25">
      <c r="H1212" s="55"/>
      <c r="I1212" s="55"/>
      <c r="J1212" s="55"/>
      <c r="K1212" s="55"/>
      <c r="L1212" s="55"/>
      <c r="M1212" s="55"/>
      <c r="N1212" s="55"/>
      <c r="O1212" s="55"/>
      <c r="P1212" s="230"/>
    </row>
    <row r="1213" spans="1:16" x14ac:dyDescent="0.25">
      <c r="H1213" s="55"/>
      <c r="I1213" s="55"/>
      <c r="J1213" s="55"/>
      <c r="K1213" s="55"/>
      <c r="L1213" s="55"/>
      <c r="M1213" s="55"/>
      <c r="N1213" s="55"/>
      <c r="O1213" s="55"/>
      <c r="P1213" s="230"/>
    </row>
    <row r="1214" spans="1:16" x14ac:dyDescent="0.25">
      <c r="H1214" s="55"/>
      <c r="I1214" s="55"/>
      <c r="J1214" s="55"/>
      <c r="K1214" s="55"/>
      <c r="L1214" s="55"/>
      <c r="M1214" s="55"/>
      <c r="N1214" s="55"/>
      <c r="O1214" s="55"/>
      <c r="P1214" s="230"/>
    </row>
    <row r="1215" spans="1:16" x14ac:dyDescent="0.25">
      <c r="H1215" s="55"/>
      <c r="I1215" s="55"/>
      <c r="J1215" s="55"/>
      <c r="K1215" s="55"/>
      <c r="L1215" s="55"/>
      <c r="M1215" s="55"/>
      <c r="N1215" s="55"/>
      <c r="O1215" s="55"/>
      <c r="P1215" s="230"/>
    </row>
    <row r="1216" spans="1:16" x14ac:dyDescent="0.25">
      <c r="A1216" s="75"/>
      <c r="B1216" s="97"/>
      <c r="C1216" s="95"/>
      <c r="D1216" s="92"/>
      <c r="E1216" s="92"/>
      <c r="F1216" s="92"/>
      <c r="G1216" s="92"/>
      <c r="H1216" s="55"/>
      <c r="I1216" s="55"/>
      <c r="J1216" s="55"/>
      <c r="K1216" s="55"/>
      <c r="L1216" s="55"/>
      <c r="M1216" s="55"/>
      <c r="N1216" s="55"/>
      <c r="O1216" s="55"/>
      <c r="P1216" s="230"/>
    </row>
    <row r="1217" spans="1:16" x14ac:dyDescent="0.25">
      <c r="A1217" s="75"/>
      <c r="B1217" s="97"/>
      <c r="C1217" s="95"/>
      <c r="D1217" s="92"/>
      <c r="E1217" s="92"/>
      <c r="F1217" s="92"/>
      <c r="G1217" s="92"/>
      <c r="H1217" s="55"/>
      <c r="I1217" s="55"/>
      <c r="J1217" s="55"/>
      <c r="K1217" s="55"/>
      <c r="L1217" s="55"/>
      <c r="M1217" s="55"/>
      <c r="N1217" s="55"/>
      <c r="O1217" s="55"/>
      <c r="P1217" s="230"/>
    </row>
    <row r="1218" spans="1:16" x14ac:dyDescent="0.25">
      <c r="A1218" s="75"/>
      <c r="B1218" s="97"/>
      <c r="C1218" s="95"/>
      <c r="D1218" s="92"/>
      <c r="E1218" s="92"/>
      <c r="F1218" s="92"/>
      <c r="G1218" s="92"/>
      <c r="H1218" s="55"/>
      <c r="I1218" s="55"/>
      <c r="J1218" s="55"/>
      <c r="K1218" s="55"/>
      <c r="L1218" s="55"/>
      <c r="M1218" s="55"/>
      <c r="N1218" s="55"/>
      <c r="O1218" s="55"/>
      <c r="P1218" s="230"/>
    </row>
    <row r="1219" spans="1:16" x14ac:dyDescent="0.25">
      <c r="H1219" s="55"/>
      <c r="I1219" s="55"/>
      <c r="J1219" s="55"/>
      <c r="K1219" s="55"/>
      <c r="L1219" s="55"/>
      <c r="M1219" s="55"/>
      <c r="N1219" s="55"/>
      <c r="O1219" s="55"/>
      <c r="P1219" s="230"/>
    </row>
    <row r="1220" spans="1:16" x14ac:dyDescent="0.25">
      <c r="A1220" s="75"/>
      <c r="H1220" s="55"/>
      <c r="I1220" s="55"/>
      <c r="J1220" s="55"/>
      <c r="K1220" s="55"/>
      <c r="L1220" s="55"/>
      <c r="M1220" s="55"/>
      <c r="N1220" s="55"/>
      <c r="O1220" s="55"/>
      <c r="P1220" s="230"/>
    </row>
    <row r="1221" spans="1:16" x14ac:dyDescent="0.25">
      <c r="G1221" s="92"/>
      <c r="H1221" s="55"/>
      <c r="I1221" s="55"/>
      <c r="J1221" s="55"/>
      <c r="K1221" s="55"/>
      <c r="L1221" s="55"/>
      <c r="M1221" s="55"/>
      <c r="N1221" s="55"/>
      <c r="O1221" s="55"/>
      <c r="P1221" s="230"/>
    </row>
    <row r="1222" spans="1:16" x14ac:dyDescent="0.25">
      <c r="H1222" s="55"/>
      <c r="I1222" s="55"/>
      <c r="J1222" s="55"/>
      <c r="K1222" s="55"/>
      <c r="L1222" s="55"/>
      <c r="M1222" s="55"/>
      <c r="N1222" s="55"/>
      <c r="O1222" s="55"/>
      <c r="P1222" s="230"/>
    </row>
    <row r="1223" spans="1:16" x14ac:dyDescent="0.25">
      <c r="H1223" s="55"/>
      <c r="I1223" s="55"/>
      <c r="J1223" s="55"/>
      <c r="K1223" s="55"/>
      <c r="L1223" s="55"/>
      <c r="M1223" s="55"/>
      <c r="N1223" s="55"/>
      <c r="O1223" s="55"/>
      <c r="P1223" s="230"/>
    </row>
    <row r="1224" spans="1:16" x14ac:dyDescent="0.25">
      <c r="H1224" s="55"/>
      <c r="I1224" s="55"/>
      <c r="J1224" s="55"/>
      <c r="K1224" s="55"/>
      <c r="L1224" s="55"/>
      <c r="M1224" s="55"/>
      <c r="N1224" s="55"/>
      <c r="O1224" s="55"/>
      <c r="P1224" s="230"/>
    </row>
    <row r="1225" spans="1:16" x14ac:dyDescent="0.25">
      <c r="H1225" s="55"/>
      <c r="I1225" s="55"/>
      <c r="J1225" s="55"/>
      <c r="K1225" s="55"/>
      <c r="L1225" s="55"/>
      <c r="M1225" s="55"/>
      <c r="N1225" s="55"/>
      <c r="O1225" s="55"/>
      <c r="P1225" s="230"/>
    </row>
    <row r="1226" spans="1:16" x14ac:dyDescent="0.25">
      <c r="H1226" s="55"/>
      <c r="I1226" s="55"/>
      <c r="J1226" s="55"/>
      <c r="K1226" s="55"/>
      <c r="L1226" s="55"/>
      <c r="M1226" s="55"/>
      <c r="N1226" s="55"/>
      <c r="O1226" s="55"/>
      <c r="P1226" s="230"/>
    </row>
    <row r="1227" spans="1:16" x14ac:dyDescent="0.25">
      <c r="H1227" s="55"/>
      <c r="I1227" s="55"/>
      <c r="J1227" s="55"/>
      <c r="K1227" s="55"/>
      <c r="L1227" s="55"/>
      <c r="M1227" s="55"/>
      <c r="N1227" s="55"/>
      <c r="O1227" s="55"/>
      <c r="P1227" s="230"/>
    </row>
    <row r="1228" spans="1:16" x14ac:dyDescent="0.25">
      <c r="H1228" s="55"/>
      <c r="I1228" s="55"/>
      <c r="J1228" s="55"/>
      <c r="K1228" s="55"/>
      <c r="L1228" s="55"/>
      <c r="M1228" s="55"/>
      <c r="N1228" s="55"/>
      <c r="O1228" s="55"/>
      <c r="P1228" s="230"/>
    </row>
    <row r="1229" spans="1:16" x14ac:dyDescent="0.25">
      <c r="A1229" s="75"/>
      <c r="D1229" s="92"/>
      <c r="E1229" s="92"/>
      <c r="F1229" s="92"/>
      <c r="G1229" s="92"/>
      <c r="H1229" s="55"/>
      <c r="I1229" s="55"/>
      <c r="J1229" s="55"/>
      <c r="K1229" s="55"/>
      <c r="L1229" s="55"/>
      <c r="M1229" s="55"/>
      <c r="N1229" s="55"/>
      <c r="O1229" s="55"/>
      <c r="P1229" s="230"/>
    </row>
    <row r="1230" spans="1:16" x14ac:dyDescent="0.25">
      <c r="A1230" s="75"/>
      <c r="D1230" s="92"/>
      <c r="E1230" s="92"/>
      <c r="F1230" s="92"/>
      <c r="G1230" s="92"/>
      <c r="H1230" s="55"/>
      <c r="I1230" s="55"/>
      <c r="J1230" s="55"/>
      <c r="K1230" s="55"/>
      <c r="L1230" s="55"/>
      <c r="M1230" s="55"/>
      <c r="N1230" s="55"/>
      <c r="O1230" s="55"/>
      <c r="P1230" s="230"/>
    </row>
    <row r="1231" spans="1:16" x14ac:dyDescent="0.25">
      <c r="A1231" s="75"/>
      <c r="D1231" s="92"/>
      <c r="E1231" s="92"/>
      <c r="F1231" s="92"/>
      <c r="G1231" s="92"/>
      <c r="H1231" s="55"/>
      <c r="I1231" s="55"/>
      <c r="J1231" s="55"/>
      <c r="K1231" s="55"/>
      <c r="L1231" s="55"/>
      <c r="M1231" s="55"/>
      <c r="N1231" s="55"/>
      <c r="O1231" s="55"/>
      <c r="P1231" s="230"/>
    </row>
    <row r="1232" spans="1:16" x14ac:dyDescent="0.25">
      <c r="A1232" s="75"/>
      <c r="D1232" s="92"/>
      <c r="E1232" s="92"/>
      <c r="F1232" s="92"/>
      <c r="G1232" s="92"/>
      <c r="H1232" s="55"/>
      <c r="I1232" s="55"/>
      <c r="J1232" s="55"/>
      <c r="K1232" s="55"/>
      <c r="L1232" s="55"/>
      <c r="M1232" s="55"/>
      <c r="N1232" s="55"/>
      <c r="O1232" s="55"/>
      <c r="P1232" s="230"/>
    </row>
    <row r="1233" spans="1:16" x14ac:dyDescent="0.25">
      <c r="H1233" s="55"/>
      <c r="I1233" s="55"/>
      <c r="J1233" s="55"/>
      <c r="K1233" s="55"/>
      <c r="L1233" s="55"/>
      <c r="M1233" s="55"/>
      <c r="N1233" s="55"/>
      <c r="O1233" s="55"/>
      <c r="P1233" s="230"/>
    </row>
    <row r="1234" spans="1:16" x14ac:dyDescent="0.25">
      <c r="A1234" s="75"/>
      <c r="H1234" s="55"/>
      <c r="I1234" s="55"/>
      <c r="J1234" s="55"/>
      <c r="K1234" s="55"/>
      <c r="L1234" s="55"/>
      <c r="M1234" s="55"/>
      <c r="N1234" s="55"/>
      <c r="O1234" s="55"/>
      <c r="P1234" s="230"/>
    </row>
    <row r="1235" spans="1:16" x14ac:dyDescent="0.25">
      <c r="H1235" s="55"/>
      <c r="I1235" s="55"/>
      <c r="J1235" s="55"/>
      <c r="K1235" s="55"/>
      <c r="L1235" s="55"/>
      <c r="M1235" s="55"/>
      <c r="N1235" s="55"/>
      <c r="O1235" s="55"/>
      <c r="P1235" s="230"/>
    </row>
    <row r="1236" spans="1:16" x14ac:dyDescent="0.25">
      <c r="H1236" s="55"/>
      <c r="I1236" s="55"/>
      <c r="J1236" s="55"/>
      <c r="K1236" s="55"/>
      <c r="L1236" s="55"/>
      <c r="M1236" s="55"/>
      <c r="N1236" s="55"/>
      <c r="O1236" s="55"/>
      <c r="P1236" s="230"/>
    </row>
    <row r="1237" spans="1:16" x14ac:dyDescent="0.25">
      <c r="H1237" s="55"/>
      <c r="I1237" s="55"/>
      <c r="J1237" s="55"/>
      <c r="K1237" s="55"/>
      <c r="L1237" s="55"/>
      <c r="M1237" s="55"/>
      <c r="N1237" s="55"/>
      <c r="O1237" s="55"/>
      <c r="P1237" s="230"/>
    </row>
    <row r="1238" spans="1:16" x14ac:dyDescent="0.25">
      <c r="A1238" s="75"/>
      <c r="D1238" s="92"/>
      <c r="E1238" s="92"/>
      <c r="F1238" s="92"/>
      <c r="G1238" s="92"/>
      <c r="H1238" s="55"/>
      <c r="I1238" s="55"/>
      <c r="J1238" s="55"/>
      <c r="K1238" s="55"/>
      <c r="L1238" s="55"/>
      <c r="M1238" s="55"/>
      <c r="N1238" s="55"/>
      <c r="O1238" s="55"/>
      <c r="P1238" s="230"/>
    </row>
    <row r="1239" spans="1:16" x14ac:dyDescent="0.25">
      <c r="A1239" s="75"/>
      <c r="D1239" s="92"/>
      <c r="E1239" s="92"/>
      <c r="F1239" s="92"/>
      <c r="G1239" s="92"/>
      <c r="H1239" s="55"/>
      <c r="I1239" s="55"/>
      <c r="J1239" s="55"/>
      <c r="K1239" s="55"/>
      <c r="L1239" s="55"/>
      <c r="M1239" s="55"/>
      <c r="N1239" s="55"/>
      <c r="O1239" s="55"/>
      <c r="P1239" s="230"/>
    </row>
    <row r="1240" spans="1:16" x14ac:dyDescent="0.25">
      <c r="A1240" s="75"/>
      <c r="D1240" s="92"/>
      <c r="E1240" s="92"/>
      <c r="F1240" s="92"/>
      <c r="G1240" s="92"/>
      <c r="H1240" s="55"/>
      <c r="I1240" s="55"/>
      <c r="J1240" s="55"/>
      <c r="K1240" s="55"/>
      <c r="L1240" s="55"/>
      <c r="M1240" s="55"/>
      <c r="N1240" s="55"/>
      <c r="O1240" s="55"/>
      <c r="P1240" s="230"/>
    </row>
    <row r="1241" spans="1:16" x14ac:dyDescent="0.25">
      <c r="A1241" s="75"/>
      <c r="H1241" s="55"/>
      <c r="I1241" s="55"/>
      <c r="J1241" s="55"/>
      <c r="K1241" s="55"/>
      <c r="L1241" s="55"/>
      <c r="M1241" s="55"/>
      <c r="N1241" s="55"/>
      <c r="O1241" s="55"/>
      <c r="P1241" s="230"/>
    </row>
    <row r="1242" spans="1:16" x14ac:dyDescent="0.25">
      <c r="A1242" s="75"/>
      <c r="B1242" s="97"/>
      <c r="C1242" s="95"/>
      <c r="D1242" s="92"/>
      <c r="E1242" s="92"/>
      <c r="F1242" s="92"/>
      <c r="G1242" s="92"/>
      <c r="H1242" s="55"/>
      <c r="I1242" s="55"/>
      <c r="J1242" s="55"/>
      <c r="K1242" s="55"/>
      <c r="L1242" s="55"/>
      <c r="M1242" s="55"/>
      <c r="N1242" s="55"/>
      <c r="O1242" s="55"/>
      <c r="P1242" s="230"/>
    </row>
    <row r="1243" spans="1:16" x14ac:dyDescent="0.25">
      <c r="H1243" s="55"/>
      <c r="I1243" s="55"/>
      <c r="J1243" s="55"/>
      <c r="K1243" s="55"/>
      <c r="L1243" s="55"/>
      <c r="M1243" s="55"/>
      <c r="N1243" s="55"/>
      <c r="O1243" s="55"/>
      <c r="P1243" s="230"/>
    </row>
    <row r="1244" spans="1:16" x14ac:dyDescent="0.25">
      <c r="H1244" s="55"/>
      <c r="I1244" s="55"/>
      <c r="J1244" s="55"/>
      <c r="K1244" s="55"/>
      <c r="L1244" s="55"/>
      <c r="M1244" s="55"/>
      <c r="N1244" s="55"/>
      <c r="O1244" s="55"/>
      <c r="P1244" s="230"/>
    </row>
    <row r="1245" spans="1:16" x14ac:dyDescent="0.25">
      <c r="H1245" s="55"/>
      <c r="I1245" s="55"/>
      <c r="J1245" s="55"/>
      <c r="K1245" s="55"/>
      <c r="L1245" s="55"/>
      <c r="M1245" s="55"/>
      <c r="N1245" s="55"/>
      <c r="O1245" s="55"/>
      <c r="P1245" s="230"/>
    </row>
    <row r="1246" spans="1:16" x14ac:dyDescent="0.25">
      <c r="H1246" s="55"/>
      <c r="I1246" s="55"/>
      <c r="J1246" s="55"/>
      <c r="K1246" s="55"/>
      <c r="L1246" s="55"/>
      <c r="M1246" s="55"/>
      <c r="N1246" s="55"/>
      <c r="O1246" s="55"/>
      <c r="P1246" s="230"/>
    </row>
    <row r="1247" spans="1:16" x14ac:dyDescent="0.25">
      <c r="H1247" s="55"/>
      <c r="I1247" s="55"/>
      <c r="J1247" s="55"/>
      <c r="K1247" s="55"/>
      <c r="L1247" s="55"/>
      <c r="M1247" s="55"/>
      <c r="N1247" s="55"/>
      <c r="O1247" s="55"/>
      <c r="P1247" s="230"/>
    </row>
    <row r="1248" spans="1:16" x14ac:dyDescent="0.25">
      <c r="A1248" s="75"/>
      <c r="D1248" s="92"/>
      <c r="E1248" s="92"/>
      <c r="F1248" s="92"/>
      <c r="G1248" s="92"/>
      <c r="H1248" s="55"/>
      <c r="I1248" s="55"/>
      <c r="J1248" s="55"/>
      <c r="K1248" s="55"/>
      <c r="L1248" s="55"/>
      <c r="M1248" s="55"/>
      <c r="N1248" s="55"/>
      <c r="O1248" s="55"/>
      <c r="P1248" s="230"/>
    </row>
    <row r="1249" spans="1:16" x14ac:dyDescent="0.25">
      <c r="H1249" s="55"/>
      <c r="I1249" s="55"/>
      <c r="J1249" s="55"/>
      <c r="K1249" s="55"/>
      <c r="L1249" s="55"/>
      <c r="M1249" s="55"/>
      <c r="N1249" s="55"/>
      <c r="O1249" s="55"/>
      <c r="P1249" s="230"/>
    </row>
    <row r="1250" spans="1:16" x14ac:dyDescent="0.25">
      <c r="H1250" s="55"/>
      <c r="I1250" s="55"/>
      <c r="J1250" s="55"/>
      <c r="K1250" s="55"/>
      <c r="L1250" s="55"/>
      <c r="M1250" s="55"/>
      <c r="N1250" s="55"/>
      <c r="O1250" s="55"/>
      <c r="P1250" s="230"/>
    </row>
    <row r="1251" spans="1:16" x14ac:dyDescent="0.25">
      <c r="H1251" s="55"/>
      <c r="I1251" s="55"/>
      <c r="J1251" s="55"/>
      <c r="K1251" s="55"/>
      <c r="L1251" s="55"/>
      <c r="M1251" s="55"/>
      <c r="N1251" s="55"/>
      <c r="O1251" s="55"/>
      <c r="P1251" s="230"/>
    </row>
    <row r="1252" spans="1:16" x14ac:dyDescent="0.25">
      <c r="H1252" s="55"/>
      <c r="I1252" s="55"/>
      <c r="J1252" s="55"/>
      <c r="K1252" s="55"/>
      <c r="L1252" s="55"/>
      <c r="M1252" s="55"/>
      <c r="N1252" s="55"/>
      <c r="O1252" s="55"/>
      <c r="P1252" s="230"/>
    </row>
    <row r="1253" spans="1:16" x14ac:dyDescent="0.25">
      <c r="H1253" s="55"/>
      <c r="I1253" s="55"/>
      <c r="J1253" s="55"/>
      <c r="K1253" s="55"/>
      <c r="L1253" s="55"/>
      <c r="M1253" s="55"/>
      <c r="N1253" s="55"/>
      <c r="O1253" s="55"/>
      <c r="P1253" s="230"/>
    </row>
    <row r="1254" spans="1:16" x14ac:dyDescent="0.25">
      <c r="H1254" s="55"/>
      <c r="I1254" s="55"/>
      <c r="J1254" s="55"/>
      <c r="K1254" s="55"/>
      <c r="L1254" s="55"/>
      <c r="M1254" s="55"/>
      <c r="N1254" s="55"/>
      <c r="O1254" s="55"/>
      <c r="P1254" s="230"/>
    </row>
    <row r="1255" spans="1:16" x14ac:dyDescent="0.25">
      <c r="C1255" s="95"/>
      <c r="H1255" s="55"/>
      <c r="I1255" s="55"/>
      <c r="J1255" s="55"/>
      <c r="K1255" s="55"/>
      <c r="L1255" s="55"/>
      <c r="M1255" s="55"/>
      <c r="N1255" s="55"/>
      <c r="O1255" s="55"/>
      <c r="P1255" s="230"/>
    </row>
    <row r="1256" spans="1:16" x14ac:dyDescent="0.25">
      <c r="A1256" s="75"/>
      <c r="B1256" s="97"/>
      <c r="H1256" s="55"/>
      <c r="I1256" s="55"/>
      <c r="J1256" s="55"/>
      <c r="K1256" s="55"/>
      <c r="L1256" s="55"/>
      <c r="M1256" s="55"/>
      <c r="N1256" s="55"/>
      <c r="O1256" s="55"/>
      <c r="P1256" s="230"/>
    </row>
    <row r="1257" spans="1:16" x14ac:dyDescent="0.25">
      <c r="H1257" s="55"/>
      <c r="I1257" s="55"/>
      <c r="J1257" s="55"/>
      <c r="K1257" s="55"/>
      <c r="L1257" s="55"/>
      <c r="M1257" s="55"/>
      <c r="N1257" s="55"/>
      <c r="O1257" s="55"/>
      <c r="P1257" s="230"/>
    </row>
    <row r="1258" spans="1:16" x14ac:dyDescent="0.25">
      <c r="H1258" s="55"/>
      <c r="I1258" s="55"/>
      <c r="J1258" s="55"/>
      <c r="K1258" s="55"/>
      <c r="L1258" s="55"/>
      <c r="M1258" s="55"/>
      <c r="N1258" s="55"/>
      <c r="O1258" s="55"/>
      <c r="P1258" s="230"/>
    </row>
    <row r="1259" spans="1:16" x14ac:dyDescent="0.25">
      <c r="H1259" s="55"/>
      <c r="I1259" s="55"/>
      <c r="J1259" s="55"/>
      <c r="K1259" s="55"/>
      <c r="L1259" s="55"/>
      <c r="M1259" s="55"/>
      <c r="N1259" s="55"/>
      <c r="O1259" s="55"/>
      <c r="P1259" s="230"/>
    </row>
    <row r="1260" spans="1:16" x14ac:dyDescent="0.25">
      <c r="H1260" s="55"/>
      <c r="I1260" s="55"/>
      <c r="J1260" s="55"/>
      <c r="K1260" s="55"/>
      <c r="L1260" s="55"/>
      <c r="M1260" s="55"/>
      <c r="N1260" s="55"/>
      <c r="O1260" s="55"/>
      <c r="P1260" s="230"/>
    </row>
    <row r="1261" spans="1:16" x14ac:dyDescent="0.25">
      <c r="H1261" s="55"/>
      <c r="I1261" s="55"/>
      <c r="J1261" s="55"/>
      <c r="K1261" s="55"/>
      <c r="L1261" s="55"/>
      <c r="M1261" s="55"/>
      <c r="N1261" s="55"/>
      <c r="O1261" s="55"/>
      <c r="P1261" s="230"/>
    </row>
    <row r="1262" spans="1:16" x14ac:dyDescent="0.25">
      <c r="H1262" s="55"/>
      <c r="I1262" s="55"/>
      <c r="J1262" s="55"/>
      <c r="K1262" s="55"/>
      <c r="L1262" s="55"/>
      <c r="M1262" s="55"/>
      <c r="N1262" s="55"/>
      <c r="O1262" s="55"/>
      <c r="P1262" s="230"/>
    </row>
    <row r="1263" spans="1:16" x14ac:dyDescent="0.25">
      <c r="A1263" s="75"/>
      <c r="B1263" s="97"/>
      <c r="C1263" s="95"/>
      <c r="D1263" s="92"/>
      <c r="E1263" s="92"/>
      <c r="F1263" s="92"/>
      <c r="G1263" s="92"/>
      <c r="H1263" s="55"/>
      <c r="I1263" s="55"/>
      <c r="J1263" s="55"/>
      <c r="K1263" s="55"/>
      <c r="L1263" s="55"/>
      <c r="M1263" s="55"/>
      <c r="N1263" s="55"/>
      <c r="O1263" s="55"/>
      <c r="P1263" s="230"/>
    </row>
    <row r="1264" spans="1:16" x14ac:dyDescent="0.25">
      <c r="A1264" s="75"/>
      <c r="B1264" s="97"/>
      <c r="C1264" s="95"/>
      <c r="D1264" s="92"/>
      <c r="E1264" s="92"/>
      <c r="F1264" s="92"/>
      <c r="G1264" s="92"/>
      <c r="H1264" s="55"/>
      <c r="I1264" s="55"/>
      <c r="J1264" s="55"/>
      <c r="K1264" s="55"/>
      <c r="L1264" s="55"/>
      <c r="M1264" s="55"/>
      <c r="N1264" s="55"/>
      <c r="O1264" s="55"/>
      <c r="P1264" s="230"/>
    </row>
    <row r="1265" spans="1:16" x14ac:dyDescent="0.25">
      <c r="H1265" s="55"/>
      <c r="I1265" s="55"/>
      <c r="J1265" s="55"/>
      <c r="K1265" s="55"/>
      <c r="L1265" s="55"/>
      <c r="M1265" s="55"/>
      <c r="N1265" s="55"/>
      <c r="O1265" s="55"/>
      <c r="P1265" s="230"/>
    </row>
    <row r="1266" spans="1:16" x14ac:dyDescent="0.25">
      <c r="A1266" s="75"/>
      <c r="H1266" s="55"/>
      <c r="I1266" s="55"/>
      <c r="J1266" s="55"/>
      <c r="K1266" s="55"/>
      <c r="L1266" s="55"/>
      <c r="M1266" s="55"/>
      <c r="N1266" s="55"/>
      <c r="O1266" s="55"/>
      <c r="P1266" s="230"/>
    </row>
    <row r="1267" spans="1:16" x14ac:dyDescent="0.25">
      <c r="H1267" s="55"/>
      <c r="I1267" s="55"/>
      <c r="J1267" s="55"/>
      <c r="K1267" s="55"/>
      <c r="L1267" s="55"/>
      <c r="M1267" s="55"/>
      <c r="N1267" s="55"/>
      <c r="O1267" s="55"/>
      <c r="P1267" s="230"/>
    </row>
    <row r="1268" spans="1:16" x14ac:dyDescent="0.25">
      <c r="H1268" s="55"/>
      <c r="I1268" s="55"/>
      <c r="J1268" s="55"/>
      <c r="K1268" s="55"/>
      <c r="L1268" s="55"/>
      <c r="M1268" s="55"/>
      <c r="N1268" s="55"/>
      <c r="O1268" s="55"/>
      <c r="P1268" s="230"/>
    </row>
    <row r="1269" spans="1:16" x14ac:dyDescent="0.25">
      <c r="H1269" s="55"/>
      <c r="I1269" s="55"/>
      <c r="J1269" s="55"/>
      <c r="K1269" s="55"/>
      <c r="L1269" s="55"/>
      <c r="M1269" s="55"/>
      <c r="N1269" s="55"/>
      <c r="O1269" s="55"/>
      <c r="P1269" s="230"/>
    </row>
    <row r="1270" spans="1:16" x14ac:dyDescent="0.25">
      <c r="H1270" s="55"/>
      <c r="I1270" s="55"/>
      <c r="J1270" s="55"/>
      <c r="K1270" s="55"/>
      <c r="L1270" s="55"/>
      <c r="M1270" s="55"/>
      <c r="N1270" s="55"/>
      <c r="O1270" s="55"/>
      <c r="P1270" s="230"/>
    </row>
    <row r="1271" spans="1:16" x14ac:dyDescent="0.25">
      <c r="H1271" s="55"/>
      <c r="I1271" s="55"/>
      <c r="J1271" s="55"/>
      <c r="K1271" s="55"/>
      <c r="L1271" s="55"/>
      <c r="M1271" s="55"/>
      <c r="N1271" s="55"/>
      <c r="O1271" s="55"/>
      <c r="P1271" s="230"/>
    </row>
    <row r="1272" spans="1:16" x14ac:dyDescent="0.25">
      <c r="H1272" s="55"/>
      <c r="I1272" s="55"/>
      <c r="J1272" s="55"/>
      <c r="K1272" s="55"/>
      <c r="L1272" s="55"/>
      <c r="M1272" s="55"/>
      <c r="N1272" s="55"/>
      <c r="O1272" s="55"/>
      <c r="P1272" s="230"/>
    </row>
    <row r="1273" spans="1:16" x14ac:dyDescent="0.25">
      <c r="H1273" s="55"/>
      <c r="I1273" s="55"/>
      <c r="J1273" s="55"/>
      <c r="K1273" s="55"/>
      <c r="L1273" s="55"/>
      <c r="M1273" s="55"/>
      <c r="N1273" s="55"/>
      <c r="O1273" s="55"/>
      <c r="P1273" s="230"/>
    </row>
    <row r="1274" spans="1:16" x14ac:dyDescent="0.25">
      <c r="H1274" s="55"/>
      <c r="I1274" s="55"/>
      <c r="J1274" s="55"/>
      <c r="K1274" s="55"/>
      <c r="L1274" s="55"/>
      <c r="M1274" s="55"/>
      <c r="N1274" s="55"/>
      <c r="O1274" s="55"/>
      <c r="P1274" s="230"/>
    </row>
    <row r="1275" spans="1:16" x14ac:dyDescent="0.25">
      <c r="A1275" s="75"/>
      <c r="D1275" s="92"/>
      <c r="E1275" s="92"/>
      <c r="F1275" s="92"/>
      <c r="G1275" s="92"/>
      <c r="H1275" s="55"/>
      <c r="I1275" s="55"/>
      <c r="J1275" s="55"/>
      <c r="K1275" s="55"/>
      <c r="L1275" s="55"/>
      <c r="M1275" s="55"/>
      <c r="N1275" s="55"/>
      <c r="O1275" s="55"/>
      <c r="P1275" s="230"/>
    </row>
    <row r="1276" spans="1:16" x14ac:dyDescent="0.25">
      <c r="A1276" s="75"/>
      <c r="D1276" s="92"/>
      <c r="E1276" s="92"/>
      <c r="F1276" s="92"/>
      <c r="G1276" s="92"/>
      <c r="H1276" s="55"/>
      <c r="I1276" s="55"/>
      <c r="J1276" s="55"/>
      <c r="K1276" s="55"/>
      <c r="L1276" s="55"/>
      <c r="M1276" s="55"/>
      <c r="N1276" s="55"/>
      <c r="O1276" s="55"/>
      <c r="P1276" s="230"/>
    </row>
    <row r="1277" spans="1:16" x14ac:dyDescent="0.25">
      <c r="H1277" s="55"/>
      <c r="I1277" s="55"/>
      <c r="J1277" s="55"/>
      <c r="K1277" s="55"/>
      <c r="L1277" s="55"/>
      <c r="M1277" s="55"/>
      <c r="N1277" s="55"/>
      <c r="O1277" s="55"/>
      <c r="P1277" s="230"/>
    </row>
    <row r="1278" spans="1:16" x14ac:dyDescent="0.25">
      <c r="A1278" s="75"/>
      <c r="H1278" s="55"/>
      <c r="I1278" s="55"/>
      <c r="J1278" s="55"/>
      <c r="K1278" s="55"/>
      <c r="L1278" s="55"/>
      <c r="M1278" s="55"/>
      <c r="N1278" s="55"/>
      <c r="O1278" s="55"/>
      <c r="P1278" s="230"/>
    </row>
    <row r="1279" spans="1:16" x14ac:dyDescent="0.25">
      <c r="H1279" s="55"/>
      <c r="I1279" s="55"/>
      <c r="J1279" s="55"/>
      <c r="K1279" s="55"/>
      <c r="L1279" s="55"/>
      <c r="M1279" s="55"/>
      <c r="N1279" s="55"/>
      <c r="O1279" s="55"/>
      <c r="P1279" s="230"/>
    </row>
    <row r="1280" spans="1:16" x14ac:dyDescent="0.25">
      <c r="H1280" s="55"/>
      <c r="I1280" s="55"/>
      <c r="J1280" s="55"/>
      <c r="K1280" s="55"/>
      <c r="L1280" s="55"/>
      <c r="M1280" s="55"/>
      <c r="N1280" s="55"/>
      <c r="O1280" s="55"/>
      <c r="P1280" s="230"/>
    </row>
    <row r="1281" spans="1:16" x14ac:dyDescent="0.25">
      <c r="H1281" s="55"/>
      <c r="I1281" s="55"/>
      <c r="J1281" s="55"/>
      <c r="K1281" s="55"/>
      <c r="L1281" s="55"/>
      <c r="M1281" s="55"/>
      <c r="N1281" s="55"/>
      <c r="O1281" s="55"/>
      <c r="P1281" s="230"/>
    </row>
    <row r="1282" spans="1:16" x14ac:dyDescent="0.25">
      <c r="A1282" s="75"/>
      <c r="D1282" s="92"/>
      <c r="E1282" s="92"/>
      <c r="F1282" s="92"/>
      <c r="G1282" s="92"/>
      <c r="H1282" s="55"/>
      <c r="I1282" s="55"/>
      <c r="J1282" s="55"/>
      <c r="K1282" s="55"/>
      <c r="L1282" s="55"/>
      <c r="M1282" s="55"/>
      <c r="N1282" s="55"/>
      <c r="O1282" s="55"/>
      <c r="P1282" s="230"/>
    </row>
    <row r="1283" spans="1:16" x14ac:dyDescent="0.25">
      <c r="H1283" s="55"/>
      <c r="I1283" s="55"/>
      <c r="J1283" s="55"/>
      <c r="K1283" s="55"/>
      <c r="L1283" s="55"/>
      <c r="M1283" s="55"/>
      <c r="N1283" s="55"/>
      <c r="O1283" s="55"/>
      <c r="P1283" s="230"/>
    </row>
    <row r="1284" spans="1:16" x14ac:dyDescent="0.25">
      <c r="A1284" s="75"/>
      <c r="H1284" s="55"/>
      <c r="I1284" s="55"/>
      <c r="J1284" s="55"/>
      <c r="K1284" s="55"/>
      <c r="L1284" s="55"/>
      <c r="M1284" s="55"/>
      <c r="N1284" s="55"/>
      <c r="O1284" s="55"/>
      <c r="P1284" s="230"/>
    </row>
    <row r="1285" spans="1:16" x14ac:dyDescent="0.25">
      <c r="H1285" s="55"/>
      <c r="I1285" s="55"/>
      <c r="J1285" s="55"/>
      <c r="K1285" s="55"/>
      <c r="L1285" s="55"/>
      <c r="M1285" s="55"/>
      <c r="N1285" s="55"/>
      <c r="O1285" s="55"/>
      <c r="P1285" s="230"/>
    </row>
    <row r="1286" spans="1:16" x14ac:dyDescent="0.25">
      <c r="A1286" s="75"/>
      <c r="B1286" s="97"/>
      <c r="C1286" s="95"/>
      <c r="D1286" s="92"/>
      <c r="E1286" s="92"/>
      <c r="F1286" s="92"/>
      <c r="G1286" s="92"/>
      <c r="H1286" s="55"/>
      <c r="I1286" s="55"/>
      <c r="J1286" s="55"/>
      <c r="K1286" s="55"/>
      <c r="L1286" s="55"/>
      <c r="M1286" s="55"/>
      <c r="N1286" s="55"/>
      <c r="O1286" s="55"/>
      <c r="P1286" s="230"/>
    </row>
    <row r="1287" spans="1:16" x14ac:dyDescent="0.25">
      <c r="H1287" s="55"/>
      <c r="I1287" s="55"/>
      <c r="J1287" s="55"/>
      <c r="K1287" s="55"/>
      <c r="L1287" s="55"/>
      <c r="M1287" s="55"/>
      <c r="N1287" s="55"/>
      <c r="O1287" s="55"/>
      <c r="P1287" s="230"/>
    </row>
    <row r="1288" spans="1:16" x14ac:dyDescent="0.25">
      <c r="H1288" s="55"/>
      <c r="I1288" s="55"/>
      <c r="J1288" s="55"/>
      <c r="K1288" s="55"/>
      <c r="L1288" s="55"/>
      <c r="M1288" s="55"/>
      <c r="N1288" s="55"/>
      <c r="O1288" s="55"/>
      <c r="P1288" s="230"/>
    </row>
    <row r="1289" spans="1:16" x14ac:dyDescent="0.25">
      <c r="H1289" s="55"/>
      <c r="I1289" s="55"/>
      <c r="J1289" s="55"/>
      <c r="K1289" s="55"/>
      <c r="L1289" s="55"/>
      <c r="M1289" s="55"/>
      <c r="N1289" s="55"/>
      <c r="O1289" s="55"/>
      <c r="P1289" s="230"/>
    </row>
    <row r="1290" spans="1:16" x14ac:dyDescent="0.25">
      <c r="H1290" s="55"/>
      <c r="I1290" s="55"/>
      <c r="J1290" s="55"/>
      <c r="K1290" s="55"/>
      <c r="L1290" s="55"/>
      <c r="M1290" s="55"/>
      <c r="N1290" s="55"/>
      <c r="O1290" s="55"/>
      <c r="P1290" s="230"/>
    </row>
    <row r="1291" spans="1:16" x14ac:dyDescent="0.25">
      <c r="H1291" s="55"/>
      <c r="I1291" s="55"/>
      <c r="J1291" s="55"/>
      <c r="K1291" s="55"/>
      <c r="L1291" s="55"/>
      <c r="M1291" s="55"/>
      <c r="N1291" s="55"/>
      <c r="O1291" s="55"/>
      <c r="P1291" s="230"/>
    </row>
    <row r="1292" spans="1:16" x14ac:dyDescent="0.25">
      <c r="A1292" s="75"/>
      <c r="D1292" s="92"/>
      <c r="E1292" s="92"/>
      <c r="F1292" s="92"/>
      <c r="G1292" s="92"/>
      <c r="H1292" s="55"/>
      <c r="I1292" s="55"/>
      <c r="J1292" s="55"/>
      <c r="K1292" s="55"/>
      <c r="L1292" s="55"/>
      <c r="M1292" s="55"/>
      <c r="N1292" s="55"/>
      <c r="O1292" s="55"/>
      <c r="P1292" s="230"/>
    </row>
    <row r="1293" spans="1:16" x14ac:dyDescent="0.25">
      <c r="H1293" s="55"/>
      <c r="I1293" s="55"/>
      <c r="J1293" s="55"/>
      <c r="K1293" s="55"/>
      <c r="L1293" s="55"/>
      <c r="M1293" s="55"/>
      <c r="N1293" s="55"/>
      <c r="O1293" s="55"/>
      <c r="P1293" s="230"/>
    </row>
    <row r="1294" spans="1:16" x14ac:dyDescent="0.25">
      <c r="A1294" s="75"/>
      <c r="B1294" s="97"/>
      <c r="H1294" s="55"/>
      <c r="I1294" s="55"/>
      <c r="J1294" s="55"/>
      <c r="K1294" s="55"/>
      <c r="L1294" s="55"/>
      <c r="M1294" s="55"/>
      <c r="N1294" s="55"/>
      <c r="O1294" s="55"/>
      <c r="P1294" s="230"/>
    </row>
    <row r="1295" spans="1:16" x14ac:dyDescent="0.25">
      <c r="H1295" s="55"/>
      <c r="I1295" s="55"/>
      <c r="J1295" s="55"/>
      <c r="K1295" s="55"/>
      <c r="L1295" s="55"/>
      <c r="M1295" s="55"/>
      <c r="N1295" s="55"/>
      <c r="O1295" s="55"/>
      <c r="P1295" s="230"/>
    </row>
    <row r="1296" spans="1:16" x14ac:dyDescent="0.25">
      <c r="H1296" s="55"/>
      <c r="I1296" s="55"/>
      <c r="J1296" s="55"/>
      <c r="K1296" s="55"/>
      <c r="L1296" s="55"/>
      <c r="M1296" s="55"/>
      <c r="N1296" s="55"/>
      <c r="O1296" s="55"/>
      <c r="P1296" s="230"/>
    </row>
    <row r="1297" spans="1:16" x14ac:dyDescent="0.25">
      <c r="A1297" s="75"/>
      <c r="B1297" s="97"/>
      <c r="C1297" s="95"/>
      <c r="D1297" s="92"/>
      <c r="E1297" s="92"/>
      <c r="F1297" s="92"/>
      <c r="G1297" s="92"/>
      <c r="H1297" s="55"/>
      <c r="I1297" s="55"/>
      <c r="J1297" s="55"/>
      <c r="K1297" s="55"/>
      <c r="L1297" s="55"/>
      <c r="M1297" s="55"/>
      <c r="N1297" s="55"/>
      <c r="O1297" s="55"/>
      <c r="P1297" s="230"/>
    </row>
    <row r="1298" spans="1:16" x14ac:dyDescent="0.25">
      <c r="H1298" s="55"/>
      <c r="I1298" s="55"/>
      <c r="J1298" s="55"/>
      <c r="K1298" s="55"/>
      <c r="L1298" s="55"/>
      <c r="M1298" s="55"/>
      <c r="N1298" s="55"/>
      <c r="O1298" s="55"/>
      <c r="P1298" s="230"/>
    </row>
    <row r="1299" spans="1:16" x14ac:dyDescent="0.25">
      <c r="A1299" s="6"/>
      <c r="B1299" s="137"/>
      <c r="C1299" s="55"/>
      <c r="D1299" s="55"/>
      <c r="E1299" s="55"/>
      <c r="F1299" s="55"/>
      <c r="G1299" s="55"/>
      <c r="H1299" s="55"/>
      <c r="I1299" s="55"/>
      <c r="J1299" s="55"/>
      <c r="K1299" s="55"/>
      <c r="L1299" s="55"/>
      <c r="M1299" s="55"/>
      <c r="N1299" s="55"/>
      <c r="O1299" s="55"/>
      <c r="P1299" s="230"/>
    </row>
    <row r="1300" spans="1:16" x14ac:dyDescent="0.25">
      <c r="A1300" s="6"/>
      <c r="B1300" s="137"/>
      <c r="C1300" s="55"/>
      <c r="D1300" s="55"/>
      <c r="E1300" s="55"/>
      <c r="F1300" s="55"/>
      <c r="G1300" s="55"/>
      <c r="H1300" s="55"/>
      <c r="I1300" s="55"/>
      <c r="J1300" s="55"/>
      <c r="K1300" s="55"/>
      <c r="L1300" s="55"/>
      <c r="M1300" s="55"/>
      <c r="N1300" s="55"/>
      <c r="O1300" s="55"/>
      <c r="P1300" s="230"/>
    </row>
    <row r="1301" spans="1:16" x14ac:dyDescent="0.25">
      <c r="A1301" s="6"/>
      <c r="B1301" s="137"/>
      <c r="C1301" s="55"/>
      <c r="D1301" s="55"/>
      <c r="E1301" s="55"/>
      <c r="F1301" s="55"/>
      <c r="G1301" s="55"/>
      <c r="H1301" s="55"/>
      <c r="I1301" s="55"/>
      <c r="J1301" s="55"/>
      <c r="K1301" s="55"/>
      <c r="L1301" s="55"/>
      <c r="M1301" s="55"/>
      <c r="N1301" s="55"/>
      <c r="O1301" s="55"/>
      <c r="P1301" s="230"/>
    </row>
    <row r="1302" spans="1:16" x14ac:dyDescent="0.25">
      <c r="A1302" s="6"/>
      <c r="B1302" s="137"/>
      <c r="C1302" s="55"/>
      <c r="D1302" s="55"/>
      <c r="E1302" s="55"/>
      <c r="F1302" s="55"/>
      <c r="G1302" s="55"/>
      <c r="H1302" s="55"/>
      <c r="I1302" s="55"/>
      <c r="J1302" s="55"/>
      <c r="K1302" s="55"/>
      <c r="L1302" s="55"/>
      <c r="M1302" s="55"/>
      <c r="N1302" s="55"/>
      <c r="O1302" s="55"/>
      <c r="P1302" s="230"/>
    </row>
    <row r="1303" spans="1:16" x14ac:dyDescent="0.25">
      <c r="A1303" s="6"/>
      <c r="B1303" s="137"/>
      <c r="C1303" s="55"/>
      <c r="D1303" s="55"/>
      <c r="E1303" s="55"/>
      <c r="F1303" s="55"/>
      <c r="G1303" s="55"/>
      <c r="H1303" s="55"/>
      <c r="I1303" s="55"/>
      <c r="J1303" s="55"/>
      <c r="K1303" s="55"/>
      <c r="L1303" s="55"/>
      <c r="M1303" s="55"/>
      <c r="N1303" s="55"/>
      <c r="O1303" s="55"/>
      <c r="P1303" s="230"/>
    </row>
    <row r="1304" spans="1:16" x14ac:dyDescent="0.25">
      <c r="A1304" s="6"/>
      <c r="B1304" s="137"/>
      <c r="C1304" s="55"/>
      <c r="D1304" s="55"/>
      <c r="E1304" s="55"/>
      <c r="F1304" s="55"/>
      <c r="G1304" s="55"/>
      <c r="H1304" s="55"/>
      <c r="I1304" s="55"/>
      <c r="J1304" s="55"/>
      <c r="K1304" s="55"/>
      <c r="L1304" s="55"/>
      <c r="M1304" s="55"/>
      <c r="N1304" s="55"/>
      <c r="O1304" s="55"/>
      <c r="P1304" s="230"/>
    </row>
    <row r="1305" spans="1:16" x14ac:dyDescent="0.25">
      <c r="A1305" s="6"/>
      <c r="B1305" s="137"/>
      <c r="C1305" s="55"/>
      <c r="D1305" s="55"/>
      <c r="E1305" s="55"/>
      <c r="F1305" s="55"/>
      <c r="G1305" s="55"/>
      <c r="H1305" s="55"/>
      <c r="I1305" s="55"/>
      <c r="J1305" s="55"/>
      <c r="K1305" s="55"/>
      <c r="L1305" s="55"/>
      <c r="M1305" s="55"/>
      <c r="N1305" s="55"/>
      <c r="O1305" s="55"/>
      <c r="P1305" s="230"/>
    </row>
    <row r="1306" spans="1:16" x14ac:dyDescent="0.25">
      <c r="A1306" s="6"/>
      <c r="B1306" s="137"/>
      <c r="C1306" s="55"/>
      <c r="D1306" s="55"/>
      <c r="E1306" s="55"/>
      <c r="F1306" s="55"/>
      <c r="G1306" s="55"/>
      <c r="H1306" s="55"/>
      <c r="I1306" s="55"/>
      <c r="J1306" s="55"/>
      <c r="K1306" s="55"/>
      <c r="L1306" s="55"/>
      <c r="M1306" s="55"/>
      <c r="N1306" s="55"/>
      <c r="O1306" s="55"/>
      <c r="P1306" s="230"/>
    </row>
    <row r="1307" spans="1:16" x14ac:dyDescent="0.25">
      <c r="A1307" s="6"/>
      <c r="B1307" s="137"/>
      <c r="C1307" s="55"/>
      <c r="D1307" s="55"/>
      <c r="E1307" s="55"/>
      <c r="F1307" s="55"/>
      <c r="G1307" s="55"/>
      <c r="H1307" s="55"/>
      <c r="I1307" s="55"/>
      <c r="J1307" s="55"/>
      <c r="K1307" s="55"/>
      <c r="L1307" s="55"/>
      <c r="M1307" s="55"/>
      <c r="N1307" s="55"/>
      <c r="O1307" s="55"/>
      <c r="P1307" s="230"/>
    </row>
    <row r="1310" spans="1:16" x14ac:dyDescent="0.25">
      <c r="A1310" s="6"/>
      <c r="B1310" s="137"/>
      <c r="C1310" s="55"/>
    </row>
    <row r="1312" spans="1:16" x14ac:dyDescent="0.25">
      <c r="A1312" s="6"/>
      <c r="B1312" s="137"/>
      <c r="C1312" s="55"/>
    </row>
    <row r="1313" spans="1:16" x14ac:dyDescent="0.25">
      <c r="A1313" s="6"/>
      <c r="B1313" s="137"/>
      <c r="C1313" s="55"/>
      <c r="P1313" s="229" t="s">
        <v>176</v>
      </c>
    </row>
    <row r="1314" spans="1:16" x14ac:dyDescent="0.25">
      <c r="A1314" s="6"/>
      <c r="B1314" s="137"/>
      <c r="C1314" s="55"/>
    </row>
  </sheetData>
  <mergeCells count="209">
    <mergeCell ref="M3:M5"/>
    <mergeCell ref="N3:N5"/>
    <mergeCell ref="O3:O5"/>
    <mergeCell ref="A17:B17"/>
    <mergeCell ref="D29:F30"/>
    <mergeCell ref="H29:H31"/>
    <mergeCell ref="I29:I31"/>
    <mergeCell ref="J29:J31"/>
    <mergeCell ref="K29:K31"/>
    <mergeCell ref="L29:L31"/>
    <mergeCell ref="D3:F4"/>
    <mergeCell ref="H3:H5"/>
    <mergeCell ref="I3:I5"/>
    <mergeCell ref="J3:J5"/>
    <mergeCell ref="K3:K5"/>
    <mergeCell ref="L3:L5"/>
    <mergeCell ref="M29:M31"/>
    <mergeCell ref="N29:N31"/>
    <mergeCell ref="O29:O31"/>
    <mergeCell ref="A42:B42"/>
    <mergeCell ref="D55:F56"/>
    <mergeCell ref="H55:H57"/>
    <mergeCell ref="I55:I57"/>
    <mergeCell ref="J55:J57"/>
    <mergeCell ref="K55:K57"/>
    <mergeCell ref="L55:L57"/>
    <mergeCell ref="M55:M57"/>
    <mergeCell ref="N55:N57"/>
    <mergeCell ref="O55:O57"/>
    <mergeCell ref="A70:B70"/>
    <mergeCell ref="D83:F84"/>
    <mergeCell ref="H83:H85"/>
    <mergeCell ref="I83:I85"/>
    <mergeCell ref="J83:J85"/>
    <mergeCell ref="K83:K85"/>
    <mergeCell ref="L83:L85"/>
    <mergeCell ref="M108:M110"/>
    <mergeCell ref="N108:N110"/>
    <mergeCell ref="O108:O110"/>
    <mergeCell ref="A121:B121"/>
    <mergeCell ref="A130:B130"/>
    <mergeCell ref="C133:D133"/>
    <mergeCell ref="M83:M85"/>
    <mergeCell ref="N83:N85"/>
    <mergeCell ref="O83:O85"/>
    <mergeCell ref="A96:B96"/>
    <mergeCell ref="D108:F109"/>
    <mergeCell ref="H108:H110"/>
    <mergeCell ref="I108:I110"/>
    <mergeCell ref="J108:J110"/>
    <mergeCell ref="K108:K110"/>
    <mergeCell ref="L108:L110"/>
    <mergeCell ref="M134:M136"/>
    <mergeCell ref="N134:N136"/>
    <mergeCell ref="O134:O136"/>
    <mergeCell ref="A148:B148"/>
    <mergeCell ref="D160:F161"/>
    <mergeCell ref="H160:H162"/>
    <mergeCell ref="I160:I162"/>
    <mergeCell ref="J160:J162"/>
    <mergeCell ref="K160:K162"/>
    <mergeCell ref="L160:L162"/>
    <mergeCell ref="D134:F135"/>
    <mergeCell ref="H134:H136"/>
    <mergeCell ref="I134:I136"/>
    <mergeCell ref="J134:J136"/>
    <mergeCell ref="K134:K136"/>
    <mergeCell ref="L134:L136"/>
    <mergeCell ref="M160:M162"/>
    <mergeCell ref="N160:N162"/>
    <mergeCell ref="O160:O162"/>
    <mergeCell ref="A173:B173"/>
    <mergeCell ref="D186:F187"/>
    <mergeCell ref="H186:H188"/>
    <mergeCell ref="I186:I188"/>
    <mergeCell ref="J186:J188"/>
    <mergeCell ref="K186:K188"/>
    <mergeCell ref="L186:L188"/>
    <mergeCell ref="M186:M188"/>
    <mergeCell ref="N186:N188"/>
    <mergeCell ref="O186:O188"/>
    <mergeCell ref="A200:B200"/>
    <mergeCell ref="D212:F213"/>
    <mergeCell ref="H212:H214"/>
    <mergeCell ref="I212:I214"/>
    <mergeCell ref="J212:J214"/>
    <mergeCell ref="K212:K214"/>
    <mergeCell ref="L212:L214"/>
    <mergeCell ref="M212:M214"/>
    <mergeCell ref="N212:N214"/>
    <mergeCell ref="O212:O214"/>
    <mergeCell ref="A226:B226"/>
    <mergeCell ref="D239:F240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A252:B252"/>
    <mergeCell ref="D265:F266"/>
    <mergeCell ref="H265:H267"/>
    <mergeCell ref="I265:I267"/>
    <mergeCell ref="J265:J267"/>
    <mergeCell ref="K265:K267"/>
    <mergeCell ref="L265:L267"/>
    <mergeCell ref="M265:M267"/>
    <mergeCell ref="N265:N267"/>
    <mergeCell ref="O265:O267"/>
    <mergeCell ref="A278:B278"/>
    <mergeCell ref="D291:F292"/>
    <mergeCell ref="H291:H293"/>
    <mergeCell ref="I291:I293"/>
    <mergeCell ref="J291:J293"/>
    <mergeCell ref="K291:K293"/>
    <mergeCell ref="L291:L293"/>
    <mergeCell ref="M291:M293"/>
    <mergeCell ref="N291:N293"/>
    <mergeCell ref="O291:O293"/>
    <mergeCell ref="A305:B305"/>
    <mergeCell ref="D318:F319"/>
    <mergeCell ref="H318:H320"/>
    <mergeCell ref="I318:I320"/>
    <mergeCell ref="J318:J320"/>
    <mergeCell ref="K318:K320"/>
    <mergeCell ref="L318:L320"/>
    <mergeCell ref="M318:M320"/>
    <mergeCell ref="N318:N320"/>
    <mergeCell ref="O318:O320"/>
    <mergeCell ref="A331:B331"/>
    <mergeCell ref="D344:F345"/>
    <mergeCell ref="H344:H346"/>
    <mergeCell ref="I344:I346"/>
    <mergeCell ref="J344:J346"/>
    <mergeCell ref="K344:K346"/>
    <mergeCell ref="L344:L346"/>
    <mergeCell ref="M344:M346"/>
    <mergeCell ref="N344:N346"/>
    <mergeCell ref="O344:O346"/>
    <mergeCell ref="A358:B358"/>
    <mergeCell ref="D371:F372"/>
    <mergeCell ref="H371:H373"/>
    <mergeCell ref="I371:I373"/>
    <mergeCell ref="J371:J373"/>
    <mergeCell ref="K371:K373"/>
    <mergeCell ref="L371:L373"/>
    <mergeCell ref="M398:M400"/>
    <mergeCell ref="N398:N400"/>
    <mergeCell ref="O398:O400"/>
    <mergeCell ref="A412:B412"/>
    <mergeCell ref="A421:B421"/>
    <mergeCell ref="C425:D425"/>
    <mergeCell ref="M371:M373"/>
    <mergeCell ref="N371:N373"/>
    <mergeCell ref="O371:O373"/>
    <mergeCell ref="A385:B385"/>
    <mergeCell ref="D398:F399"/>
    <mergeCell ref="H398:H400"/>
    <mergeCell ref="I398:I400"/>
    <mergeCell ref="J398:J400"/>
    <mergeCell ref="K398:K400"/>
    <mergeCell ref="L398:L400"/>
    <mergeCell ref="A476:B476"/>
    <mergeCell ref="A477:B477"/>
    <mergeCell ref="M452:M454"/>
    <mergeCell ref="N452:N454"/>
    <mergeCell ref="O452:O454"/>
    <mergeCell ref="A466:B466"/>
    <mergeCell ref="M426:M428"/>
    <mergeCell ref="N426:N428"/>
    <mergeCell ref="O426:O428"/>
    <mergeCell ref="A439:B439"/>
    <mergeCell ref="D452:F453"/>
    <mergeCell ref="H452:H454"/>
    <mergeCell ref="I452:I454"/>
    <mergeCell ref="J452:J454"/>
    <mergeCell ref="K452:K454"/>
    <mergeCell ref="L452:L454"/>
    <mergeCell ref="D426:F427"/>
    <mergeCell ref="H426:H428"/>
    <mergeCell ref="I426:I428"/>
    <mergeCell ref="J426:J428"/>
    <mergeCell ref="K426:K428"/>
    <mergeCell ref="L426:L428"/>
    <mergeCell ref="A484:P484"/>
    <mergeCell ref="A485:P485"/>
    <mergeCell ref="A486:P486"/>
    <mergeCell ref="A487:P487"/>
    <mergeCell ref="A488:P488"/>
    <mergeCell ref="A489:P489"/>
    <mergeCell ref="A478:P478"/>
    <mergeCell ref="A479:P479"/>
    <mergeCell ref="A480:P480"/>
    <mergeCell ref="A481:P481"/>
    <mergeCell ref="A482:P482"/>
    <mergeCell ref="A483:P483"/>
    <mergeCell ref="A496:P496"/>
    <mergeCell ref="A497:P497"/>
    <mergeCell ref="A498:P498"/>
    <mergeCell ref="A499:P499"/>
    <mergeCell ref="A500:P500"/>
    <mergeCell ref="A490:P490"/>
    <mergeCell ref="A491:P491"/>
    <mergeCell ref="A492:P492"/>
    <mergeCell ref="A493:P493"/>
    <mergeCell ref="A494:P494"/>
    <mergeCell ref="A495:P495"/>
  </mergeCells>
  <pageMargins left="0" right="0" top="0" bottom="0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сокращ 21 день</vt:lpstr>
      <vt:lpstr>младшие 21д</vt:lpstr>
      <vt:lpstr>старшие 21д</vt:lpstr>
      <vt:lpstr>ЛТО 18 дн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2024-04-16T11:42:08Z</dcterms:modified>
</cp:coreProperties>
</file>